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15576" windowHeight="10416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4" r:id="rId4"/>
    <sheet name="план 2020-укупно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/>
  <c r="D23"/>
  <c r="G98" i="2"/>
  <c r="D95"/>
  <c r="D99"/>
  <c r="E99"/>
  <c r="F99"/>
  <c r="G99"/>
  <c r="D58"/>
  <c r="D73"/>
  <c r="D79"/>
  <c r="D74"/>
  <c r="D60"/>
  <c r="D57" i="3"/>
  <c r="E62" i="2"/>
  <c r="D59"/>
  <c r="D47" i="1"/>
  <c r="D75" i="2"/>
  <c r="E61"/>
  <c r="D71"/>
  <c r="D70"/>
  <c r="D63" l="1"/>
  <c r="D109"/>
  <c r="D110"/>
  <c r="D45"/>
  <c r="E51"/>
  <c r="E65"/>
  <c r="D19" i="1" l="1"/>
  <c r="D107" l="1"/>
  <c r="G107" s="1"/>
  <c r="D69"/>
  <c r="G69" s="1"/>
  <c r="D18"/>
  <c r="G19"/>
  <c r="D71"/>
  <c r="D16"/>
  <c r="G16" s="1"/>
  <c r="D22"/>
  <c r="D55"/>
  <c r="G55" s="1"/>
  <c r="D91"/>
  <c r="D64"/>
  <c r="D21" i="5"/>
  <c r="G47" i="1"/>
  <c r="D57" i="5"/>
  <c r="G60" i="1"/>
  <c r="G65" i="2"/>
  <c r="E60"/>
  <c r="G60"/>
  <c r="E53" i="5"/>
  <c r="G65" i="3"/>
  <c r="D53" i="5"/>
  <c r="F111"/>
  <c r="E111"/>
  <c r="D111"/>
  <c r="F110"/>
  <c r="E110"/>
  <c r="D110"/>
  <c r="F109"/>
  <c r="E109"/>
  <c r="D109"/>
  <c r="F106"/>
  <c r="E106"/>
  <c r="D106"/>
  <c r="F97"/>
  <c r="E97"/>
  <c r="D97"/>
  <c r="F89"/>
  <c r="E89"/>
  <c r="D89"/>
  <c r="F88"/>
  <c r="E88"/>
  <c r="D88"/>
  <c r="F87"/>
  <c r="E87"/>
  <c r="D87"/>
  <c r="F86"/>
  <c r="E86"/>
  <c r="D86"/>
  <c r="F83"/>
  <c r="E83"/>
  <c r="D83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1"/>
  <c r="E71"/>
  <c r="D71"/>
  <c r="F68"/>
  <c r="E68"/>
  <c r="D68"/>
  <c r="G68" s="1"/>
  <c r="F67"/>
  <c r="E67"/>
  <c r="D67"/>
  <c r="F66"/>
  <c r="F63"/>
  <c r="E63"/>
  <c r="D63"/>
  <c r="F62"/>
  <c r="E62"/>
  <c r="D62"/>
  <c r="F61"/>
  <c r="D61"/>
  <c r="F60"/>
  <c r="E60"/>
  <c r="D60"/>
  <c r="F59"/>
  <c r="E59"/>
  <c r="D59"/>
  <c r="F58"/>
  <c r="E58"/>
  <c r="D58"/>
  <c r="F57"/>
  <c r="E57"/>
  <c r="F54"/>
  <c r="E54"/>
  <c r="D54"/>
  <c r="F53"/>
  <c r="F52"/>
  <c r="E52"/>
  <c r="D52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1"/>
  <c r="F30" s="1"/>
  <c r="E31"/>
  <c r="E30" s="1"/>
  <c r="D31"/>
  <c r="D30" s="1"/>
  <c r="F29"/>
  <c r="F28" s="1"/>
  <c r="E29"/>
  <c r="E28" s="1"/>
  <c r="D29"/>
  <c r="D28" s="1"/>
  <c r="F27"/>
  <c r="E27"/>
  <c r="D27"/>
  <c r="F26"/>
  <c r="E26"/>
  <c r="D26"/>
  <c r="F25"/>
  <c r="E25"/>
  <c r="D25"/>
  <c r="F23"/>
  <c r="F22" s="1"/>
  <c r="E23"/>
  <c r="E22" s="1"/>
  <c r="D23"/>
  <c r="F21"/>
  <c r="E21"/>
  <c r="F20"/>
  <c r="E20"/>
  <c r="F19"/>
  <c r="E19"/>
  <c r="D19"/>
  <c r="F17"/>
  <c r="F16" s="1"/>
  <c r="E17"/>
  <c r="E16" s="1"/>
  <c r="D17"/>
  <c r="D16" s="1"/>
  <c r="G117" i="2"/>
  <c r="G7" i="5" s="1"/>
  <c r="G116" i="4"/>
  <c r="F115"/>
  <c r="F114"/>
  <c r="E115"/>
  <c r="E114"/>
  <c r="D115"/>
  <c r="G115"/>
  <c r="G113"/>
  <c r="F112"/>
  <c r="E112"/>
  <c r="D112"/>
  <c r="G112"/>
  <c r="G111"/>
  <c r="G110"/>
  <c r="G109"/>
  <c r="G108"/>
  <c r="F107"/>
  <c r="E107"/>
  <c r="D107"/>
  <c r="G106"/>
  <c r="G105"/>
  <c r="F104"/>
  <c r="F103"/>
  <c r="E104"/>
  <c r="D104"/>
  <c r="G104"/>
  <c r="D103"/>
  <c r="G101"/>
  <c r="F100"/>
  <c r="E100"/>
  <c r="D100"/>
  <c r="G99"/>
  <c r="F98"/>
  <c r="E98"/>
  <c r="D98"/>
  <c r="G98"/>
  <c r="G97"/>
  <c r="G96"/>
  <c r="F95"/>
  <c r="E95"/>
  <c r="D95"/>
  <c r="G94"/>
  <c r="F93"/>
  <c r="F92"/>
  <c r="E93"/>
  <c r="D93"/>
  <c r="G91"/>
  <c r="F90"/>
  <c r="E90"/>
  <c r="D90"/>
  <c r="G89"/>
  <c r="G88"/>
  <c r="G87"/>
  <c r="G86"/>
  <c r="G85"/>
  <c r="F84"/>
  <c r="E84"/>
  <c r="D84"/>
  <c r="G84"/>
  <c r="G83"/>
  <c r="G82"/>
  <c r="F81"/>
  <c r="F80"/>
  <c r="E81"/>
  <c r="E80"/>
  <c r="D81"/>
  <c r="G81"/>
  <c r="G79"/>
  <c r="G78"/>
  <c r="G77"/>
  <c r="G76"/>
  <c r="G75"/>
  <c r="G74"/>
  <c r="G73"/>
  <c r="F72"/>
  <c r="E72"/>
  <c r="D72"/>
  <c r="G72"/>
  <c r="G71"/>
  <c r="G70"/>
  <c r="F69"/>
  <c r="E69"/>
  <c r="D69"/>
  <c r="G68"/>
  <c r="G67"/>
  <c r="G66"/>
  <c r="G65"/>
  <c r="F64"/>
  <c r="E64"/>
  <c r="D64"/>
  <c r="G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F32"/>
  <c r="E33"/>
  <c r="D33"/>
  <c r="D32"/>
  <c r="E32"/>
  <c r="G31"/>
  <c r="F30"/>
  <c r="E30"/>
  <c r="D30"/>
  <c r="G29"/>
  <c r="F28"/>
  <c r="E28"/>
  <c r="D28"/>
  <c r="G28"/>
  <c r="G27"/>
  <c r="G26"/>
  <c r="G25"/>
  <c r="F24"/>
  <c r="E24"/>
  <c r="D24"/>
  <c r="G24"/>
  <c r="G23"/>
  <c r="F22"/>
  <c r="E22"/>
  <c r="D22"/>
  <c r="G21"/>
  <c r="G20"/>
  <c r="G19"/>
  <c r="F18"/>
  <c r="E18"/>
  <c r="D18"/>
  <c r="G17"/>
  <c r="F16"/>
  <c r="E16"/>
  <c r="D16"/>
  <c r="G16"/>
  <c r="G116" i="3"/>
  <c r="G8" i="5"/>
  <c r="F115" i="3"/>
  <c r="F114"/>
  <c r="E115"/>
  <c r="D115"/>
  <c r="G115"/>
  <c r="E114"/>
  <c r="G113"/>
  <c r="F112"/>
  <c r="E112"/>
  <c r="D112"/>
  <c r="D113" i="2"/>
  <c r="D113" i="5" s="1"/>
  <c r="D112" s="1"/>
  <c r="G111" i="3"/>
  <c r="G110"/>
  <c r="G109"/>
  <c r="G108"/>
  <c r="F107"/>
  <c r="E107"/>
  <c r="D107"/>
  <c r="G106"/>
  <c r="G105"/>
  <c r="F104"/>
  <c r="F103"/>
  <c r="E104"/>
  <c r="D104"/>
  <c r="D103"/>
  <c r="G101"/>
  <c r="F100"/>
  <c r="E100"/>
  <c r="D100"/>
  <c r="G100"/>
  <c r="G99"/>
  <c r="F98"/>
  <c r="E98"/>
  <c r="D98"/>
  <c r="D99" i="5"/>
  <c r="D98" s="1"/>
  <c r="G97" i="3"/>
  <c r="G96"/>
  <c r="F95"/>
  <c r="F95" i="2"/>
  <c r="F96" i="5" s="1"/>
  <c r="E95" i="3"/>
  <c r="D95"/>
  <c r="G94"/>
  <c r="F93"/>
  <c r="F92"/>
  <c r="E93"/>
  <c r="D93"/>
  <c r="G91"/>
  <c r="F90"/>
  <c r="F90" i="2"/>
  <c r="F91" i="5"/>
  <c r="F90" s="1"/>
  <c r="E90" i="3"/>
  <c r="D90"/>
  <c r="G89"/>
  <c r="G88"/>
  <c r="G87"/>
  <c r="G86"/>
  <c r="G85"/>
  <c r="F84"/>
  <c r="E84"/>
  <c r="D84"/>
  <c r="G83"/>
  <c r="G82"/>
  <c r="F81"/>
  <c r="E81"/>
  <c r="D81"/>
  <c r="G81"/>
  <c r="F80"/>
  <c r="E80"/>
  <c r="G79"/>
  <c r="G78"/>
  <c r="G77"/>
  <c r="G76"/>
  <c r="G75"/>
  <c r="G74"/>
  <c r="G73"/>
  <c r="F72"/>
  <c r="E72"/>
  <c r="D72"/>
  <c r="G71"/>
  <c r="G70"/>
  <c r="F69"/>
  <c r="E69"/>
  <c r="D69"/>
  <c r="G69"/>
  <c r="G68"/>
  <c r="G67"/>
  <c r="G66"/>
  <c r="F64"/>
  <c r="E64"/>
  <c r="G63"/>
  <c r="G62"/>
  <c r="G61"/>
  <c r="G60"/>
  <c r="G59"/>
  <c r="G58"/>
  <c r="G57"/>
  <c r="G56"/>
  <c r="F55"/>
  <c r="E55"/>
  <c r="D55"/>
  <c r="G55" s="1"/>
  <c r="G54"/>
  <c r="G53"/>
  <c r="G51"/>
  <c r="F50"/>
  <c r="E50"/>
  <c r="G49"/>
  <c r="G48"/>
  <c r="G47"/>
  <c r="G46"/>
  <c r="G45"/>
  <c r="G44"/>
  <c r="G43"/>
  <c r="G42"/>
  <c r="G41"/>
  <c r="G40"/>
  <c r="G39"/>
  <c r="G38"/>
  <c r="G37"/>
  <c r="G36"/>
  <c r="G35"/>
  <c r="G34"/>
  <c r="F33"/>
  <c r="F32"/>
  <c r="E33"/>
  <c r="D33"/>
  <c r="G33"/>
  <c r="G31"/>
  <c r="F30"/>
  <c r="E30"/>
  <c r="D30"/>
  <c r="G30"/>
  <c r="G29"/>
  <c r="F28"/>
  <c r="E28"/>
  <c r="D28"/>
  <c r="G27"/>
  <c r="G26"/>
  <c r="G25"/>
  <c r="F24"/>
  <c r="E24"/>
  <c r="D24"/>
  <c r="G23"/>
  <c r="F22"/>
  <c r="E22"/>
  <c r="D22"/>
  <c r="G22"/>
  <c r="G21"/>
  <c r="G20"/>
  <c r="G19"/>
  <c r="F18"/>
  <c r="E18"/>
  <c r="D18"/>
  <c r="G17"/>
  <c r="F16"/>
  <c r="E16"/>
  <c r="D16"/>
  <c r="E15"/>
  <c r="F116" i="2"/>
  <c r="F115" s="1"/>
  <c r="E116"/>
  <c r="E116" i="5" s="1"/>
  <c r="E115" s="1"/>
  <c r="E114" s="1"/>
  <c r="D116" i="2"/>
  <c r="G114"/>
  <c r="F113"/>
  <c r="F113" i="5" s="1"/>
  <c r="F112" s="1"/>
  <c r="E113" i="2"/>
  <c r="G112"/>
  <c r="G111"/>
  <c r="G110"/>
  <c r="G109"/>
  <c r="F108"/>
  <c r="F108" i="5" s="1"/>
  <c r="E108" i="2"/>
  <c r="E108" i="5" s="1"/>
  <c r="D108" i="2"/>
  <c r="G107"/>
  <c r="G106"/>
  <c r="F105"/>
  <c r="E105"/>
  <c r="G105" s="1"/>
  <c r="D105"/>
  <c r="D105" i="5"/>
  <c r="G102" i="2"/>
  <c r="F101"/>
  <c r="F101" i="5" s="1"/>
  <c r="F100" s="1"/>
  <c r="E101" i="2"/>
  <c r="D101"/>
  <c r="D101" i="5" s="1"/>
  <c r="D100" s="1"/>
  <c r="G100" i="2"/>
  <c r="F99" i="5"/>
  <c r="F98" s="1"/>
  <c r="G97" i="2"/>
  <c r="G96"/>
  <c r="E95"/>
  <c r="E96" i="5" s="1"/>
  <c r="D96"/>
  <c r="G94" i="2"/>
  <c r="F93"/>
  <c r="E93"/>
  <c r="D93"/>
  <c r="G91"/>
  <c r="E90"/>
  <c r="E91" i="5"/>
  <c r="D90" i="2"/>
  <c r="D91" i="5" s="1"/>
  <c r="D90" s="1"/>
  <c r="G89" i="2"/>
  <c r="G88"/>
  <c r="G87"/>
  <c r="G86"/>
  <c r="G85"/>
  <c r="F84"/>
  <c r="F85" i="5" s="1"/>
  <c r="E84" i="2"/>
  <c r="G84" s="1"/>
  <c r="D84"/>
  <c r="G83"/>
  <c r="G82"/>
  <c r="F81"/>
  <c r="F82" i="5" s="1"/>
  <c r="E81" i="2"/>
  <c r="E82" i="5" s="1"/>
  <c r="D81" i="2"/>
  <c r="D82" i="5" s="1"/>
  <c r="G79" i="2"/>
  <c r="G78"/>
  <c r="G77"/>
  <c r="G76"/>
  <c r="G75"/>
  <c r="G74"/>
  <c r="G73"/>
  <c r="F72"/>
  <c r="F73" i="5" s="1"/>
  <c r="E72" i="2"/>
  <c r="E73" i="5" s="1"/>
  <c r="D72" i="2"/>
  <c r="D73" i="5" s="1"/>
  <c r="G71" i="2"/>
  <c r="G70"/>
  <c r="F69"/>
  <c r="F70" i="5" s="1"/>
  <c r="E69" i="2"/>
  <c r="E70" i="5" s="1"/>
  <c r="D69" i="2"/>
  <c r="G68"/>
  <c r="G67"/>
  <c r="G66"/>
  <c r="F64"/>
  <c r="F65" i="5" s="1"/>
  <c r="D64" i="2"/>
  <c r="G63"/>
  <c r="G62"/>
  <c r="G61"/>
  <c r="G59"/>
  <c r="G58"/>
  <c r="G57"/>
  <c r="G56"/>
  <c r="F55"/>
  <c r="F56" i="5" s="1"/>
  <c r="D55" i="2"/>
  <c r="G54"/>
  <c r="G53"/>
  <c r="G51"/>
  <c r="F50"/>
  <c r="F51" i="5" s="1"/>
  <c r="E50" i="2"/>
  <c r="E51" i="5" s="1"/>
  <c r="D50" i="2"/>
  <c r="G49"/>
  <c r="G48"/>
  <c r="G47"/>
  <c r="G46"/>
  <c r="G45"/>
  <c r="G44"/>
  <c r="G43"/>
  <c r="G42"/>
  <c r="G41"/>
  <c r="G40"/>
  <c r="G39"/>
  <c r="G38"/>
  <c r="G37"/>
  <c r="G36"/>
  <c r="G35"/>
  <c r="G34"/>
  <c r="F33"/>
  <c r="F32" s="1"/>
  <c r="E33"/>
  <c r="D33"/>
  <c r="G31"/>
  <c r="F30"/>
  <c r="E30"/>
  <c r="D30"/>
  <c r="G29"/>
  <c r="F28"/>
  <c r="E28"/>
  <c r="G28" s="1"/>
  <c r="D28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E16"/>
  <c r="G16" s="1"/>
  <c r="D16"/>
  <c r="G116" i="1"/>
  <c r="F115"/>
  <c r="F114"/>
  <c r="E115"/>
  <c r="E114"/>
  <c r="D115"/>
  <c r="G115"/>
  <c r="G113"/>
  <c r="F112"/>
  <c r="E112"/>
  <c r="D112"/>
  <c r="G112"/>
  <c r="G111"/>
  <c r="G110"/>
  <c r="G109"/>
  <c r="F107"/>
  <c r="E107"/>
  <c r="D104"/>
  <c r="G106"/>
  <c r="G105"/>
  <c r="F104"/>
  <c r="F103"/>
  <c r="E104"/>
  <c r="G101"/>
  <c r="F100"/>
  <c r="E100"/>
  <c r="D100"/>
  <c r="G100"/>
  <c r="G99"/>
  <c r="F98"/>
  <c r="E98"/>
  <c r="D98"/>
  <c r="G97"/>
  <c r="G96"/>
  <c r="F95"/>
  <c r="E95"/>
  <c r="D95"/>
  <c r="G94"/>
  <c r="F93"/>
  <c r="F92"/>
  <c r="E93"/>
  <c r="D93"/>
  <c r="G91"/>
  <c r="F90"/>
  <c r="E90"/>
  <c r="D90"/>
  <c r="G89"/>
  <c r="G88"/>
  <c r="G87"/>
  <c r="G86"/>
  <c r="G85"/>
  <c r="F84"/>
  <c r="E84"/>
  <c r="D84"/>
  <c r="G83"/>
  <c r="G82"/>
  <c r="F81"/>
  <c r="E81"/>
  <c r="D81"/>
  <c r="G81"/>
  <c r="F80"/>
  <c r="E80"/>
  <c r="G79"/>
  <c r="G78"/>
  <c r="G77"/>
  <c r="G76"/>
  <c r="G75"/>
  <c r="G74"/>
  <c r="G73"/>
  <c r="F72"/>
  <c r="E72"/>
  <c r="D72"/>
  <c r="G72" s="1"/>
  <c r="G71"/>
  <c r="F69"/>
  <c r="E69"/>
  <c r="G68"/>
  <c r="G67"/>
  <c r="G66"/>
  <c r="G65"/>
  <c r="F64"/>
  <c r="E64"/>
  <c r="G63"/>
  <c r="G62"/>
  <c r="G61"/>
  <c r="G59"/>
  <c r="G58"/>
  <c r="G56"/>
  <c r="F55"/>
  <c r="E55"/>
  <c r="G54"/>
  <c r="G53"/>
  <c r="G52"/>
  <c r="G51"/>
  <c r="F50"/>
  <c r="E50"/>
  <c r="D50"/>
  <c r="G49"/>
  <c r="G48"/>
  <c r="G46"/>
  <c r="G45"/>
  <c r="G44"/>
  <c r="G43"/>
  <c r="G42"/>
  <c r="G41"/>
  <c r="G40"/>
  <c r="G39"/>
  <c r="G38"/>
  <c r="G37"/>
  <c r="G36"/>
  <c r="G35"/>
  <c r="G34"/>
  <c r="F33"/>
  <c r="E33"/>
  <c r="F32"/>
  <c r="G31"/>
  <c r="F30"/>
  <c r="E30"/>
  <c r="D30"/>
  <c r="G30" s="1"/>
  <c r="G29"/>
  <c r="F28"/>
  <c r="E28"/>
  <c r="D28"/>
  <c r="G27"/>
  <c r="G26"/>
  <c r="G25"/>
  <c r="F24"/>
  <c r="E24"/>
  <c r="D24"/>
  <c r="G24" s="1"/>
  <c r="G23"/>
  <c r="F22"/>
  <c r="E22"/>
  <c r="F18"/>
  <c r="E18"/>
  <c r="G17"/>
  <c r="F16"/>
  <c r="E16"/>
  <c r="E15"/>
  <c r="E92"/>
  <c r="E92" i="3"/>
  <c r="G32" i="4"/>
  <c r="G28" i="1"/>
  <c r="E32"/>
  <c r="E14"/>
  <c r="E103"/>
  <c r="E102"/>
  <c r="E117"/>
  <c r="G98"/>
  <c r="E32" i="3"/>
  <c r="E14"/>
  <c r="E103"/>
  <c r="E102"/>
  <c r="E117"/>
  <c r="G72"/>
  <c r="G98"/>
  <c r="G104"/>
  <c r="G55" i="4"/>
  <c r="D80"/>
  <c r="G80"/>
  <c r="E103"/>
  <c r="G107"/>
  <c r="D80" i="1"/>
  <c r="G80"/>
  <c r="G84"/>
  <c r="F102"/>
  <c r="E94" i="5"/>
  <c r="E93" s="1"/>
  <c r="E115" i="2"/>
  <c r="G16" i="3"/>
  <c r="G28"/>
  <c r="D80"/>
  <c r="G80"/>
  <c r="G84"/>
  <c r="G107"/>
  <c r="E15" i="4"/>
  <c r="E92"/>
  <c r="E14"/>
  <c r="G22"/>
  <c r="G50"/>
  <c r="G90"/>
  <c r="G93"/>
  <c r="F102"/>
  <c r="G22" i="1"/>
  <c r="G50"/>
  <c r="G90"/>
  <c r="G93"/>
  <c r="F94" i="5"/>
  <c r="F93" s="1"/>
  <c r="E99"/>
  <c r="E98" s="1"/>
  <c r="E101"/>
  <c r="E100" s="1"/>
  <c r="D108"/>
  <c r="G24" i="3"/>
  <c r="G90"/>
  <c r="G93"/>
  <c r="F102"/>
  <c r="G30" i="4"/>
  <c r="G33"/>
  <c r="G69"/>
  <c r="G100"/>
  <c r="G103" i="3"/>
  <c r="G64" i="1"/>
  <c r="D33"/>
  <c r="G33" s="1"/>
  <c r="G21"/>
  <c r="G57"/>
  <c r="E66" i="5"/>
  <c r="E64" i="2"/>
  <c r="E55"/>
  <c r="E56" i="5" s="1"/>
  <c r="E61"/>
  <c r="G52" i="2"/>
  <c r="D66" i="5"/>
  <c r="D64" i="3"/>
  <c r="G64"/>
  <c r="D50"/>
  <c r="G50" s="1"/>
  <c r="G52"/>
  <c r="D65" i="5"/>
  <c r="G112" i="3"/>
  <c r="G95" i="1"/>
  <c r="D85" i="5"/>
  <c r="E92" i="2"/>
  <c r="D116" i="5"/>
  <c r="D115" s="1"/>
  <c r="D114" s="1"/>
  <c r="G95" i="3"/>
  <c r="G95" i="4"/>
  <c r="F15" i="1"/>
  <c r="F14"/>
  <c r="D92"/>
  <c r="G92"/>
  <c r="D114"/>
  <c r="F15" i="2"/>
  <c r="D92"/>
  <c r="G18" i="3"/>
  <c r="D15"/>
  <c r="F15"/>
  <c r="F14"/>
  <c r="F117"/>
  <c r="D92"/>
  <c r="G92"/>
  <c r="D114"/>
  <c r="G18" i="4"/>
  <c r="D15"/>
  <c r="F15"/>
  <c r="F14"/>
  <c r="D92"/>
  <c r="G92"/>
  <c r="D114"/>
  <c r="F117"/>
  <c r="F117" i="1"/>
  <c r="G103" i="4"/>
  <c r="E102"/>
  <c r="E117"/>
  <c r="D14"/>
  <c r="G15"/>
  <c r="G114" i="3"/>
  <c r="D102"/>
  <c r="G102"/>
  <c r="G114" i="1"/>
  <c r="G114" i="4"/>
  <c r="D102"/>
  <c r="G102"/>
  <c r="G15" i="3"/>
  <c r="D117" i="4"/>
  <c r="G117"/>
  <c r="G14"/>
  <c r="E80" i="2" l="1"/>
  <c r="E15"/>
  <c r="G108"/>
  <c r="G116"/>
  <c r="G81"/>
  <c r="E105" i="5"/>
  <c r="F80" i="2"/>
  <c r="D80"/>
  <c r="G93"/>
  <c r="G101"/>
  <c r="G115"/>
  <c r="D115"/>
  <c r="G30"/>
  <c r="G33"/>
  <c r="F92"/>
  <c r="G92" s="1"/>
  <c r="F104"/>
  <c r="F103" s="1"/>
  <c r="E104"/>
  <c r="E103" s="1"/>
  <c r="D94" i="5"/>
  <c r="D93" s="1"/>
  <c r="G22" i="2"/>
  <c r="G24"/>
  <c r="E85" i="5"/>
  <c r="E84" s="1"/>
  <c r="F105"/>
  <c r="G105" s="1"/>
  <c r="F116"/>
  <c r="F115" s="1"/>
  <c r="F114" s="1"/>
  <c r="G114" s="1"/>
  <c r="G18" i="2"/>
  <c r="G69"/>
  <c r="G95"/>
  <c r="G72"/>
  <c r="D51" i="5"/>
  <c r="G51" s="1"/>
  <c r="D56"/>
  <c r="G56" s="1"/>
  <c r="D32" i="3"/>
  <c r="G66" i="5"/>
  <c r="E81"/>
  <c r="E80" s="1"/>
  <c r="G21"/>
  <c r="G48"/>
  <c r="G79"/>
  <c r="D104"/>
  <c r="G57"/>
  <c r="G25"/>
  <c r="F69"/>
  <c r="G110"/>
  <c r="F72"/>
  <c r="G39"/>
  <c r="F84"/>
  <c r="F95"/>
  <c r="F92" s="1"/>
  <c r="G109"/>
  <c r="F18"/>
  <c r="F24"/>
  <c r="D24"/>
  <c r="G71"/>
  <c r="G101"/>
  <c r="E113"/>
  <c r="E112" s="1"/>
  <c r="G112" s="1"/>
  <c r="G100"/>
  <c r="E104"/>
  <c r="G73"/>
  <c r="G36"/>
  <c r="G40"/>
  <c r="G44"/>
  <c r="G76"/>
  <c r="G83"/>
  <c r="G89"/>
  <c r="G82"/>
  <c r="D84"/>
  <c r="F81"/>
  <c r="F80" s="1"/>
  <c r="E18"/>
  <c r="G26"/>
  <c r="G30"/>
  <c r="G35"/>
  <c r="G46"/>
  <c r="G47"/>
  <c r="G60"/>
  <c r="G67"/>
  <c r="E72"/>
  <c r="G75"/>
  <c r="G86"/>
  <c r="G88"/>
  <c r="G113" i="2"/>
  <c r="G50"/>
  <c r="D15"/>
  <c r="G15" s="1"/>
  <c r="D33" i="5"/>
  <c r="G43"/>
  <c r="E55"/>
  <c r="E32" i="2"/>
  <c r="E14" s="1"/>
  <c r="E118" s="1"/>
  <c r="G63" i="5"/>
  <c r="G55" i="2"/>
  <c r="D32"/>
  <c r="G64"/>
  <c r="E65" i="5"/>
  <c r="E64" s="1"/>
  <c r="D104" i="2"/>
  <c r="G90"/>
  <c r="G91" i="5"/>
  <c r="D103" i="1"/>
  <c r="D102" s="1"/>
  <c r="G102" s="1"/>
  <c r="G108"/>
  <c r="G108" i="5"/>
  <c r="G104" i="1"/>
  <c r="G70"/>
  <c r="D70" i="5"/>
  <c r="D69" s="1"/>
  <c r="D32" i="1"/>
  <c r="G32" s="1"/>
  <c r="D15"/>
  <c r="G15" s="1"/>
  <c r="G20"/>
  <c r="D20" i="5"/>
  <c r="D18" s="1"/>
  <c r="G18" i="1"/>
  <c r="G98" i="5"/>
  <c r="G28"/>
  <c r="G31"/>
  <c r="G96"/>
  <c r="G27"/>
  <c r="F33"/>
  <c r="G37"/>
  <c r="G38"/>
  <c r="G41"/>
  <c r="G42"/>
  <c r="G45"/>
  <c r="G49"/>
  <c r="F50"/>
  <c r="G54"/>
  <c r="G58"/>
  <c r="F55"/>
  <c r="G61"/>
  <c r="G62"/>
  <c r="F64"/>
  <c r="E69"/>
  <c r="G77"/>
  <c r="G78"/>
  <c r="G87"/>
  <c r="E95"/>
  <c r="E92" s="1"/>
  <c r="G106"/>
  <c r="E107"/>
  <c r="E50"/>
  <c r="G99"/>
  <c r="G29"/>
  <c r="D72"/>
  <c r="D107"/>
  <c r="G23"/>
  <c r="G74"/>
  <c r="G16"/>
  <c r="G93"/>
  <c r="D81"/>
  <c r="D64"/>
  <c r="G64" s="1"/>
  <c r="E33"/>
  <c r="G97"/>
  <c r="G19"/>
  <c r="G52"/>
  <c r="G34"/>
  <c r="G17"/>
  <c r="G53"/>
  <c r="F107"/>
  <c r="G59"/>
  <c r="E90"/>
  <c r="G90" s="1"/>
  <c r="D22"/>
  <c r="G22" s="1"/>
  <c r="D95"/>
  <c r="F104"/>
  <c r="E24"/>
  <c r="G111"/>
  <c r="G94" l="1"/>
  <c r="G85"/>
  <c r="F14" i="2"/>
  <c r="F118" s="1"/>
  <c r="G116" i="5"/>
  <c r="G80" i="2"/>
  <c r="G115" i="5"/>
  <c r="G103" i="1"/>
  <c r="D50" i="5"/>
  <c r="G50" s="1"/>
  <c r="D55"/>
  <c r="G32" i="3"/>
  <c r="D14"/>
  <c r="F15" i="5"/>
  <c r="D103"/>
  <c r="D102" s="1"/>
  <c r="G20"/>
  <c r="G113"/>
  <c r="G84"/>
  <c r="D14" i="2"/>
  <c r="G24" i="5"/>
  <c r="G95"/>
  <c r="G107"/>
  <c r="E103"/>
  <c r="E102" s="1"/>
  <c r="G72"/>
  <c r="G18"/>
  <c r="F103"/>
  <c r="F102" s="1"/>
  <c r="G65"/>
  <c r="G32" i="2"/>
  <c r="G69" i="5"/>
  <c r="D103" i="2"/>
  <c r="G104"/>
  <c r="G70" i="5"/>
  <c r="D14" i="1"/>
  <c r="D117" s="1"/>
  <c r="G117" s="1"/>
  <c r="E15" i="5"/>
  <c r="F32"/>
  <c r="E32"/>
  <c r="D15"/>
  <c r="G81"/>
  <c r="D80"/>
  <c r="G80" s="1"/>
  <c r="G33"/>
  <c r="D92"/>
  <c r="G92" s="1"/>
  <c r="G104"/>
  <c r="G14" i="2" l="1"/>
  <c r="D32" i="5"/>
  <c r="G32" s="1"/>
  <c r="G55"/>
  <c r="D117" i="3"/>
  <c r="G117" s="1"/>
  <c r="G14"/>
  <c r="F14" i="5"/>
  <c r="F117" s="1"/>
  <c r="G102"/>
  <c r="G15"/>
  <c r="G103"/>
  <c r="G6"/>
  <c r="G9" s="1"/>
  <c r="E14"/>
  <c r="E117" s="1"/>
  <c r="D118" i="2"/>
  <c r="G118" s="1"/>
  <c r="G103"/>
  <c r="G14" i="1"/>
  <c r="D14" i="5" l="1"/>
  <c r="G14" s="1"/>
  <c r="D117" l="1"/>
  <c r="G117" s="1"/>
</calcChain>
</file>

<file path=xl/sharedStrings.xml><?xml version="1.0" encoding="utf-8"?>
<sst xmlns="http://schemas.openxmlformats.org/spreadsheetml/2006/main" count="578" uniqueCount="146">
  <si>
    <t>ИЗВОР 04</t>
  </si>
  <si>
    <t>ИЗВОР 01</t>
  </si>
  <si>
    <t>ИЗВОР 07 - република</t>
  </si>
  <si>
    <t xml:space="preserve">НАЗИВ УСТАНОВЕ: </t>
  </si>
  <si>
    <t>Biblioteka grada Beograda</t>
  </si>
  <si>
    <t>ПЛАНИРАНИ РАСХОДИ И ИЗДАЦИ</t>
  </si>
  <si>
    <t>НАЗИВ УСТАНОВЕ:  Biblioteka grada Beograda</t>
  </si>
  <si>
    <t>Извор 01 - Редовни</t>
  </si>
  <si>
    <t>Извор 04 - Редовни</t>
  </si>
  <si>
    <t>Извор 07 - Редовни</t>
  </si>
  <si>
    <t>Извор 01 - Програми</t>
  </si>
  <si>
    <t>Извор 04 - Програми</t>
  </si>
  <si>
    <t>Извор 07 - Програми</t>
  </si>
  <si>
    <t>Извор 01 - Манифестације</t>
  </si>
  <si>
    <t>Извор 04 - Манифестације</t>
  </si>
  <si>
    <t>Извор 07 - Манифестације</t>
  </si>
  <si>
    <t>Извор 01 - укупно</t>
  </si>
  <si>
    <t>Извор 07 - укупно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</si>
  <si>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</si>
  <si>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</si>
  <si>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</si>
  <si>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</si>
  <si>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</si>
  <si>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</si>
  <si>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</si>
  <si>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</si>
  <si>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</si>
  <si>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</si>
  <si>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</si>
  <si>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</si>
  <si>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</si>
  <si>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</si>
  <si>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Једнократна помоћ за породиље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</si>
  <si>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</si>
  <si>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</si>
  <si>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</si>
  <si>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</si>
  <si>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</si>
  <si>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</si>
  <si>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</si>
  <si>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</si>
  <si>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</si>
  <si>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</si>
  <si>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</si>
  <si>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</si>
  <si>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</si>
  <si>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</si>
  <si>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</si>
  <si>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</si>
  <si>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</si>
  <si>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</si>
  <si>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</si>
  <si>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</si>
  <si>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Закуп лизинг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</si>
  <si>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</si>
  <si>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</si>
  <si>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</si>
  <si>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</si>
  <si>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</si>
  <si>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</si>
  <si>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</si>
  <si>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</si>
  <si>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</si>
  <si>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</si>
  <si>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</si>
  <si>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</si>
  <si>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</si>
  <si>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</si>
  <si>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</si>
  <si>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</si>
  <si>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</si>
  <si>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</si>
  <si>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</si>
  <si>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</si>
  <si>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</si>
  <si>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</si>
  <si>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</si>
  <si>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</si>
  <si>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</si>
  <si>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</si>
  <si>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</si>
  <si>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</si>
  <si>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</si>
  <si>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</si>
  <si>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</si>
  <si>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</si>
  <si>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</si>
  <si>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</si>
  <si>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</si>
  <si>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</si>
  <si>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</si>
  <si>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</si>
  <si>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</si>
  <si>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</si>
  <si>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</si>
  <si>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</si>
  <si>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</si>
  <si>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</si>
  <si>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</si>
  <si>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</si>
  <si>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</si>
  <si>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</si>
  <si>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</si>
  <si>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</si>
  <si>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</si>
  <si>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</si>
  <si>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</si>
  <si>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</si>
  <si>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</si>
  <si>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</si>
  <si>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</si>
  <si>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</si>
  <si>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</si>
  <si>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</si>
  <si>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</si>
  <si>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</si>
  <si>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</si>
  <si>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</si>
  <si>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</si>
  <si>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</si>
  <si>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</si>
  <si>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</si>
  <si>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</si>
  <si>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</si>
  <si>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Буџетска резерва 2019.</t>
  </si>
  <si>
    <t>УКУПНО</t>
  </si>
  <si>
    <t>средства буџетске резерве</t>
  </si>
  <si>
    <t xml:space="preserve"> Редовни</t>
  </si>
  <si>
    <t xml:space="preserve"> Програми</t>
  </si>
  <si>
    <t>Манифестације</t>
  </si>
  <si>
    <t>укупно</t>
  </si>
  <si>
    <t xml:space="preserve">01 - Град Београд </t>
  </si>
  <si>
    <t>04 - Сопствени приход</t>
  </si>
  <si>
    <t>07 - Република</t>
  </si>
  <si>
    <t>УКУПНО - Редовни</t>
  </si>
  <si>
    <t>УКУПНО - Програми</t>
  </si>
  <si>
    <t>УКУПНО - Манифестације</t>
  </si>
  <si>
    <t>УКУПНО сви извори</t>
  </si>
  <si>
    <t>Помоћ у медицинском лечењу запосленог</t>
  </si>
  <si>
    <t>БИБЛИОТЕКА ГРАДА БЕОГРАДА</t>
  </si>
  <si>
    <t xml:space="preserve">ФИНАНСИЈСКИ ПЛАН ПРИХОДА И РАСХОДА ЗА 2020. ГОДИНУ </t>
  </si>
  <si>
    <t>Plan 2020</t>
  </si>
  <si>
    <t>I</t>
  </si>
  <si>
    <t>ИЗМЕНА ДЕЦЕМБАР</t>
  </si>
  <si>
    <t>Градске казне</t>
  </si>
  <si>
    <t>ИЗМЕНА ДЕЦЕМБАР  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</si>
</sst>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2">
    <font>
      <sz val="11"/>
      <color rgb="FF000000"/>
      <name val="Calibri"/>
    </font>
    <font>
      <b/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8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9"/>
      <color theme="1"/>
      <name val="Arial Narrow"/>
      <family val="2"/>
      <charset val="204"/>
    </font>
    <font>
      <b/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1"/>
      <color rgb="FFFF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D6E3BC"/>
        <bgColor rgb="FFD6E3BC"/>
      </patternFill>
    </fill>
    <fill>
      <patternFill patternType="solid">
        <fgColor rgb="FFB8CCE4"/>
        <bgColor rgb="FFB8CCE4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33333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000000"/>
      </left>
      <right/>
      <top style="thin">
        <color rgb="FF333333"/>
      </top>
      <bottom style="thin">
        <color rgb="FF333333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333333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164" fontId="2" fillId="2" borderId="2" xfId="0" applyNumberFormat="1" applyFont="1" applyFill="1" applyBorder="1"/>
    <xf numFmtId="0" fontId="0" fillId="2" borderId="2" xfId="0" applyFont="1" applyFill="1" applyBorder="1"/>
    <xf numFmtId="0" fontId="5" fillId="3" borderId="14" xfId="0" applyFont="1" applyFill="1" applyBorder="1"/>
    <xf numFmtId="0" fontId="3" fillId="3" borderId="15" xfId="0" applyFont="1" applyFill="1" applyBorder="1"/>
    <xf numFmtId="4" fontId="3" fillId="3" borderId="16" xfId="0" applyNumberFormat="1" applyFont="1" applyFill="1" applyBorder="1"/>
    <xf numFmtId="4" fontId="3" fillId="3" borderId="15" xfId="0" applyNumberFormat="1" applyFont="1" applyFill="1" applyBorder="1" applyAlignment="1">
      <alignment horizontal="center" vertical="center"/>
    </xf>
    <xf numFmtId="0" fontId="2" fillId="4" borderId="14" xfId="0" applyFont="1" applyFill="1" applyBorder="1"/>
    <xf numFmtId="0" fontId="6" fillId="4" borderId="15" xfId="0" applyFont="1" applyFill="1" applyBorder="1"/>
    <xf numFmtId="4" fontId="3" fillId="4" borderId="16" xfId="0" applyNumberFormat="1" applyFont="1" applyFill="1" applyBorder="1"/>
    <xf numFmtId="4" fontId="3" fillId="4" borderId="15" xfId="0" applyNumberFormat="1" applyFont="1" applyFill="1" applyBorder="1" applyAlignment="1">
      <alignment horizontal="center" vertical="center"/>
    </xf>
    <xf numFmtId="0" fontId="6" fillId="5" borderId="14" xfId="0" applyFont="1" applyFill="1" applyBorder="1"/>
    <xf numFmtId="0" fontId="6" fillId="5" borderId="15" xfId="0" applyFont="1" applyFill="1" applyBorder="1"/>
    <xf numFmtId="4" fontId="3" fillId="5" borderId="17" xfId="0" applyNumberFormat="1" applyFont="1" applyFill="1" applyBorder="1"/>
    <xf numFmtId="4" fontId="3" fillId="5" borderId="15" xfId="0" applyNumberFormat="1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15" xfId="0" applyFont="1" applyFill="1" applyBorder="1"/>
    <xf numFmtId="4" fontId="3" fillId="2" borderId="17" xfId="0" applyNumberFormat="1" applyFont="1" applyFill="1" applyBorder="1" applyAlignment="1"/>
    <xf numFmtId="4" fontId="3" fillId="2" borderId="17" xfId="0" applyNumberFormat="1" applyFont="1" applyFill="1" applyBorder="1"/>
    <xf numFmtId="4" fontId="3" fillId="2" borderId="15" xfId="0" applyNumberFormat="1" applyFont="1" applyFill="1" applyBorder="1" applyAlignment="1">
      <alignment horizontal="center" vertical="center"/>
    </xf>
    <xf numFmtId="4" fontId="3" fillId="5" borderId="16" xfId="0" applyNumberFormat="1" applyFont="1" applyFill="1" applyBorder="1"/>
    <xf numFmtId="4" fontId="3" fillId="2" borderId="16" xfId="0" applyNumberFormat="1" applyFont="1" applyFill="1" applyBorder="1" applyAlignment="1"/>
    <xf numFmtId="4" fontId="3" fillId="2" borderId="16" xfId="0" applyNumberFormat="1" applyFont="1" applyFill="1" applyBorder="1"/>
    <xf numFmtId="4" fontId="3" fillId="0" borderId="16" xfId="0" applyNumberFormat="1" applyFont="1" applyBorder="1" applyAlignment="1"/>
    <xf numFmtId="4" fontId="3" fillId="0" borderId="16" xfId="0" applyNumberFormat="1" applyFont="1" applyBorder="1"/>
    <xf numFmtId="4" fontId="3" fillId="4" borderId="17" xfId="0" applyNumberFormat="1" applyFont="1" applyFill="1" applyBorder="1"/>
    <xf numFmtId="0" fontId="6" fillId="0" borderId="18" xfId="0" applyFont="1" applyBorder="1" applyAlignment="1">
      <alignment horizontal="right" vertical="center"/>
    </xf>
    <xf numFmtId="0" fontId="6" fillId="0" borderId="19" xfId="0" applyFont="1" applyBorder="1"/>
    <xf numFmtId="0" fontId="6" fillId="0" borderId="14" xfId="0" applyFont="1" applyBorder="1" applyAlignment="1">
      <alignment horizontal="right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left" wrapText="1"/>
    </xf>
    <xf numFmtId="4" fontId="3" fillId="2" borderId="16" xfId="0" applyNumberFormat="1" applyFont="1" applyFill="1" applyBorder="1" applyAlignment="1">
      <alignment horizontal="right"/>
    </xf>
    <xf numFmtId="4" fontId="3" fillId="2" borderId="16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6" fillId="4" borderId="21" xfId="0" applyFont="1" applyFill="1" applyBorder="1"/>
    <xf numFmtId="4" fontId="3" fillId="2" borderId="16" xfId="0" applyNumberFormat="1" applyFont="1" applyFill="1" applyBorder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5" fillId="6" borderId="14" xfId="0" applyFont="1" applyFill="1" applyBorder="1"/>
    <xf numFmtId="0" fontId="3" fillId="6" borderId="15" xfId="0" applyFont="1" applyFill="1" applyBorder="1"/>
    <xf numFmtId="4" fontId="3" fillId="6" borderId="16" xfId="0" applyNumberFormat="1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4" fontId="3" fillId="2" borderId="24" xfId="0" applyNumberFormat="1" applyFont="1" applyFill="1" applyBorder="1"/>
    <xf numFmtId="4" fontId="3" fillId="2" borderId="23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/>
    <xf numFmtId="4" fontId="3" fillId="7" borderId="25" xfId="0" applyNumberFormat="1" applyFont="1" applyFill="1" applyBorder="1"/>
    <xf numFmtId="4" fontId="3" fillId="7" borderId="27" xfId="0" applyNumberFormat="1" applyFont="1" applyFill="1" applyBorder="1"/>
    <xf numFmtId="4" fontId="3" fillId="7" borderId="26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4" fontId="3" fillId="9" borderId="16" xfId="0" applyNumberFormat="1" applyFont="1" applyFill="1" applyBorder="1" applyAlignment="1"/>
    <xf numFmtId="0" fontId="1" fillId="8" borderId="0" xfId="0" applyFont="1" applyFill="1"/>
    <xf numFmtId="0" fontId="8" fillId="0" borderId="0" xfId="0" applyFont="1" applyAlignment="1"/>
    <xf numFmtId="4" fontId="3" fillId="10" borderId="16" xfId="0" applyNumberFormat="1" applyFont="1" applyFill="1" applyBorder="1" applyAlignment="1"/>
    <xf numFmtId="4" fontId="3" fillId="10" borderId="17" xfId="0" applyNumberFormat="1" applyFont="1" applyFill="1" applyBorder="1" applyAlignment="1"/>
    <xf numFmtId="4" fontId="9" fillId="10" borderId="16" xfId="0" applyNumberFormat="1" applyFont="1" applyFill="1" applyBorder="1" applyAlignment="1"/>
    <xf numFmtId="0" fontId="0" fillId="0" borderId="41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 applyAlignment="1"/>
    <xf numFmtId="164" fontId="15" fillId="2" borderId="2" xfId="0" applyNumberFormat="1" applyFont="1" applyFill="1" applyBorder="1"/>
    <xf numFmtId="0" fontId="10" fillId="2" borderId="2" xfId="0" applyFont="1" applyFill="1" applyBorder="1"/>
    <xf numFmtId="0" fontId="16" fillId="3" borderId="14" xfId="0" applyFont="1" applyFill="1" applyBorder="1"/>
    <xf numFmtId="0" fontId="9" fillId="3" borderId="15" xfId="0" applyFont="1" applyFill="1" applyBorder="1"/>
    <xf numFmtId="4" fontId="9" fillId="3" borderId="16" xfId="0" applyNumberFormat="1" applyFont="1" applyFill="1" applyBorder="1"/>
    <xf numFmtId="4" fontId="9" fillId="3" borderId="15" xfId="0" applyNumberFormat="1" applyFont="1" applyFill="1" applyBorder="1" applyAlignment="1">
      <alignment horizontal="center" vertical="center"/>
    </xf>
    <xf numFmtId="0" fontId="15" fillId="4" borderId="14" xfId="0" applyFont="1" applyFill="1" applyBorder="1"/>
    <xf numFmtId="0" fontId="17" fillId="4" borderId="15" xfId="0" applyFont="1" applyFill="1" applyBorder="1"/>
    <xf numFmtId="4" fontId="9" fillId="4" borderId="16" xfId="0" applyNumberFormat="1" applyFont="1" applyFill="1" applyBorder="1"/>
    <xf numFmtId="4" fontId="9" fillId="4" borderId="15" xfId="0" applyNumberFormat="1" applyFont="1" applyFill="1" applyBorder="1" applyAlignment="1">
      <alignment horizontal="center" vertical="center"/>
    </xf>
    <xf numFmtId="0" fontId="17" fillId="5" borderId="14" xfId="0" applyFont="1" applyFill="1" applyBorder="1"/>
    <xf numFmtId="0" fontId="17" fillId="5" borderId="15" xfId="0" applyFont="1" applyFill="1" applyBorder="1"/>
    <xf numFmtId="4" fontId="9" fillId="5" borderId="17" xfId="0" applyNumberFormat="1" applyFont="1" applyFill="1" applyBorder="1"/>
    <xf numFmtId="4" fontId="9" fillId="5" borderId="15" xfId="0" applyNumberFormat="1" applyFont="1" applyFill="1" applyBorder="1" applyAlignment="1">
      <alignment horizontal="center" vertical="center"/>
    </xf>
    <xf numFmtId="0" fontId="17" fillId="2" borderId="14" xfId="0" applyFont="1" applyFill="1" applyBorder="1"/>
    <xf numFmtId="0" fontId="17" fillId="2" borderId="15" xfId="0" applyFont="1" applyFill="1" applyBorder="1"/>
    <xf numFmtId="4" fontId="9" fillId="2" borderId="17" xfId="0" applyNumberFormat="1" applyFont="1" applyFill="1" applyBorder="1"/>
    <xf numFmtId="4" fontId="9" fillId="2" borderId="15" xfId="0" applyNumberFormat="1" applyFont="1" applyFill="1" applyBorder="1" applyAlignment="1">
      <alignment horizontal="center" vertical="center"/>
    </xf>
    <xf numFmtId="4" fontId="9" fillId="10" borderId="17" xfId="0" applyNumberFormat="1" applyFont="1" applyFill="1" applyBorder="1" applyAlignment="1"/>
    <xf numFmtId="4" fontId="9" fillId="5" borderId="16" xfId="0" applyNumberFormat="1" applyFont="1" applyFill="1" applyBorder="1"/>
    <xf numFmtId="4" fontId="9" fillId="2" borderId="16" xfId="0" applyNumberFormat="1" applyFont="1" applyFill="1" applyBorder="1"/>
    <xf numFmtId="4" fontId="9" fillId="0" borderId="16" xfId="0" applyNumberFormat="1" applyFont="1" applyBorder="1" applyAlignment="1"/>
    <xf numFmtId="4" fontId="9" fillId="0" borderId="16" xfId="0" applyNumberFormat="1" applyFont="1" applyBorder="1"/>
    <xf numFmtId="4" fontId="9" fillId="9" borderId="16" xfId="0" applyNumberFormat="1" applyFont="1" applyFill="1" applyBorder="1" applyAlignment="1"/>
    <xf numFmtId="4" fontId="9" fillId="2" borderId="16" xfId="0" applyNumberFormat="1" applyFont="1" applyFill="1" applyBorder="1" applyAlignment="1"/>
    <xf numFmtId="4" fontId="9" fillId="4" borderId="17" xfId="0" applyNumberFormat="1" applyFont="1" applyFill="1" applyBorder="1"/>
    <xf numFmtId="0" fontId="17" fillId="0" borderId="18" xfId="0" applyFont="1" applyBorder="1" applyAlignment="1">
      <alignment horizontal="right" vertical="center"/>
    </xf>
    <xf numFmtId="0" fontId="17" fillId="0" borderId="19" xfId="0" applyFont="1" applyBorder="1"/>
    <xf numFmtId="0" fontId="17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right" vertical="center"/>
    </xf>
    <xf numFmtId="0" fontId="17" fillId="0" borderId="15" xfId="0" applyFont="1" applyBorder="1" applyAlignment="1">
      <alignment horizontal="left" wrapText="1"/>
    </xf>
    <xf numFmtId="4" fontId="9" fillId="2" borderId="16" xfId="0" applyNumberFormat="1" applyFont="1" applyFill="1" applyBorder="1" applyAlignment="1">
      <alignment horizontal="right"/>
    </xf>
    <xf numFmtId="4" fontId="9" fillId="2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4" borderId="20" xfId="0" applyFont="1" applyFill="1" applyBorder="1"/>
    <xf numFmtId="0" fontId="17" fillId="4" borderId="21" xfId="0" applyFont="1" applyFill="1" applyBorder="1"/>
    <xf numFmtId="0" fontId="17" fillId="0" borderId="14" xfId="0" applyFont="1" applyBorder="1"/>
    <xf numFmtId="0" fontId="17" fillId="0" borderId="15" xfId="0" applyFont="1" applyBorder="1"/>
    <xf numFmtId="0" fontId="16" fillId="6" borderId="14" xfId="0" applyFont="1" applyFill="1" applyBorder="1"/>
    <xf numFmtId="0" fontId="9" fillId="6" borderId="15" xfId="0" applyFont="1" applyFill="1" applyBorder="1"/>
    <xf numFmtId="4" fontId="9" fillId="6" borderId="16" xfId="0" applyNumberFormat="1" applyFont="1" applyFill="1" applyBorder="1"/>
    <xf numFmtId="0" fontId="17" fillId="2" borderId="22" xfId="0" applyFont="1" applyFill="1" applyBorder="1"/>
    <xf numFmtId="0" fontId="17" fillId="2" borderId="23" xfId="0" applyFont="1" applyFill="1" applyBorder="1"/>
    <xf numFmtId="4" fontId="9" fillId="2" borderId="24" xfId="0" applyNumberFormat="1" applyFont="1" applyFill="1" applyBorder="1"/>
    <xf numFmtId="4" fontId="9" fillId="2" borderId="23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/>
    <xf numFmtId="4" fontId="9" fillId="7" borderId="25" xfId="0" applyNumberFormat="1" applyFont="1" applyFill="1" applyBorder="1"/>
    <xf numFmtId="4" fontId="9" fillId="7" borderId="27" xfId="0" applyNumberFormat="1" applyFont="1" applyFill="1" applyBorder="1"/>
    <xf numFmtId="4" fontId="9" fillId="7" borderId="26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7" fillId="9" borderId="14" xfId="0" applyFont="1" applyFill="1" applyBorder="1"/>
    <xf numFmtId="0" fontId="17" fillId="9" borderId="15" xfId="0" applyFont="1" applyFill="1" applyBorder="1"/>
    <xf numFmtId="0" fontId="10" fillId="9" borderId="2" xfId="0" applyFont="1" applyFill="1" applyBorder="1"/>
    <xf numFmtId="4" fontId="9" fillId="9" borderId="16" xfId="0" applyNumberFormat="1" applyFont="1" applyFill="1" applyBorder="1"/>
    <xf numFmtId="4" fontId="9" fillId="9" borderId="15" xfId="0" applyNumberFormat="1" applyFont="1" applyFill="1" applyBorder="1" applyAlignment="1">
      <alignment horizontal="center" vertical="center"/>
    </xf>
    <xf numFmtId="0" fontId="10" fillId="9" borderId="0" xfId="0" applyFont="1" applyFill="1" applyAlignment="1"/>
    <xf numFmtId="0" fontId="10" fillId="9" borderId="0" xfId="0" applyFont="1" applyFill="1"/>
    <xf numFmtId="4" fontId="9" fillId="9" borderId="17" xfId="0" applyNumberFormat="1" applyFont="1" applyFill="1" applyBorder="1" applyAlignment="1"/>
    <xf numFmtId="4" fontId="9" fillId="9" borderId="17" xfId="0" applyNumberFormat="1" applyFont="1" applyFill="1" applyBorder="1"/>
    <xf numFmtId="4" fontId="10" fillId="9" borderId="0" xfId="0" applyNumberFormat="1" applyFont="1" applyFill="1" applyAlignment="1">
      <alignment horizontal="center" vertical="center"/>
    </xf>
    <xf numFmtId="4" fontId="0" fillId="0" borderId="0" xfId="0" applyNumberFormat="1" applyFont="1"/>
    <xf numFmtId="4" fontId="0" fillId="0" borderId="0" xfId="0" applyNumberFormat="1" applyFont="1" applyAlignment="1"/>
    <xf numFmtId="0" fontId="12" fillId="9" borderId="0" xfId="0" applyFont="1" applyFill="1" applyAlignment="1">
      <alignment horizontal="center" vertical="center"/>
    </xf>
    <xf numFmtId="4" fontId="8" fillId="0" borderId="0" xfId="0" applyNumberFormat="1" applyFont="1"/>
    <xf numFmtId="4" fontId="0" fillId="0" borderId="0" xfId="0" applyNumberFormat="1" applyFont="1" applyAlignment="1">
      <alignment horizontal="center"/>
    </xf>
    <xf numFmtId="4" fontId="3" fillId="11" borderId="16" xfId="0" applyNumberFormat="1" applyFont="1" applyFill="1" applyBorder="1"/>
    <xf numFmtId="4" fontId="0" fillId="0" borderId="0" xfId="0" applyNumberFormat="1" applyAlignment="1"/>
    <xf numFmtId="4" fontId="19" fillId="2" borderId="16" xfId="0" applyNumberFormat="1" applyFont="1" applyFill="1" applyBorder="1" applyAlignment="1"/>
    <xf numFmtId="4" fontId="0" fillId="0" borderId="0" xfId="0" applyNumberFormat="1"/>
    <xf numFmtId="4" fontId="20" fillId="2" borderId="16" xfId="0" applyNumberFormat="1" applyFont="1" applyFill="1" applyBorder="1" applyAlignment="1"/>
    <xf numFmtId="4" fontId="9" fillId="0" borderId="16" xfId="0" applyNumberFormat="1" applyFont="1" applyFill="1" applyBorder="1" applyAlignment="1"/>
    <xf numFmtId="4" fontId="3" fillId="9" borderId="16" xfId="0" applyNumberFormat="1" applyFont="1" applyFill="1" applyBorder="1"/>
    <xf numFmtId="4" fontId="9" fillId="10" borderId="16" xfId="0" applyNumberFormat="1" applyFont="1" applyFill="1" applyBorder="1"/>
    <xf numFmtId="0" fontId="12" fillId="9" borderId="0" xfId="0" applyFont="1" applyFill="1"/>
    <xf numFmtId="0" fontId="1" fillId="8" borderId="0" xfId="0" applyFont="1" applyFill="1" applyAlignment="1">
      <alignment horizontal="center" vertical="center"/>
    </xf>
    <xf numFmtId="4" fontId="9" fillId="8" borderId="17" xfId="0" applyNumberFormat="1" applyFont="1" applyFill="1" applyBorder="1" applyAlignment="1"/>
    <xf numFmtId="0" fontId="17" fillId="8" borderId="14" xfId="0" applyFont="1" applyFill="1" applyBorder="1"/>
    <xf numFmtId="0" fontId="17" fillId="8" borderId="15" xfId="0" applyFont="1" applyFill="1" applyBorder="1"/>
    <xf numFmtId="0" fontId="10" fillId="8" borderId="2" xfId="0" applyFont="1" applyFill="1" applyBorder="1"/>
    <xf numFmtId="4" fontId="9" fillId="8" borderId="17" xfId="0" applyNumberFormat="1" applyFont="1" applyFill="1" applyBorder="1"/>
    <xf numFmtId="4" fontId="9" fillId="8" borderId="15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2" xfId="0" applyFont="1" applyFill="1" applyBorder="1"/>
    <xf numFmtId="4" fontId="3" fillId="0" borderId="16" xfId="0" applyNumberFormat="1" applyFont="1" applyFill="1" applyBorder="1" applyAlignment="1"/>
    <xf numFmtId="4" fontId="3" fillId="0" borderId="16" xfId="0" applyNumberFormat="1" applyFont="1" applyFill="1" applyBorder="1"/>
    <xf numFmtId="4" fontId="3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 applyAlignment="1"/>
    <xf numFmtId="4" fontId="0" fillId="0" borderId="0" xfId="0" applyNumberFormat="1" applyFont="1" applyFill="1" applyAlignment="1"/>
    <xf numFmtId="4" fontId="3" fillId="0" borderId="17" xfId="0" applyNumberFormat="1" applyFont="1" applyFill="1" applyBorder="1" applyAlignment="1"/>
    <xf numFmtId="0" fontId="17" fillId="0" borderId="14" xfId="0" applyFont="1" applyFill="1" applyBorder="1"/>
    <xf numFmtId="0" fontId="17" fillId="0" borderId="15" xfId="0" applyFont="1" applyFill="1" applyBorder="1"/>
    <xf numFmtId="0" fontId="10" fillId="0" borderId="2" xfId="0" applyFont="1" applyFill="1" applyBorder="1"/>
    <xf numFmtId="4" fontId="9" fillId="0" borderId="17" xfId="0" applyNumberFormat="1" applyFont="1" applyFill="1" applyBorder="1"/>
    <xf numFmtId="4" fontId="9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4" fontId="11" fillId="0" borderId="0" xfId="0" applyNumberFormat="1" applyFont="1" applyFill="1" applyAlignment="1"/>
    <xf numFmtId="0" fontId="10" fillId="8" borderId="0" xfId="0" applyFont="1" applyFill="1" applyAlignment="1"/>
    <xf numFmtId="4" fontId="13" fillId="0" borderId="0" xfId="0" applyNumberFormat="1" applyFont="1" applyFill="1"/>
    <xf numFmtId="0" fontId="14" fillId="0" borderId="0" xfId="0" applyFont="1" applyFill="1"/>
    <xf numFmtId="4" fontId="11" fillId="0" borderId="0" xfId="0" applyNumberFormat="1" applyFont="1" applyFill="1"/>
    <xf numFmtId="0" fontId="10" fillId="0" borderId="0" xfId="0" applyFont="1" applyFill="1"/>
    <xf numFmtId="4" fontId="10" fillId="0" borderId="0" xfId="0" applyNumberFormat="1" applyFont="1" applyFill="1" applyAlignment="1"/>
    <xf numFmtId="0" fontId="21" fillId="0" borderId="2" xfId="0" applyFont="1" applyFill="1" applyBorder="1" applyAlignment="1"/>
    <xf numFmtId="0" fontId="21" fillId="0" borderId="0" xfId="0" applyFont="1" applyFill="1" applyAlignment="1"/>
    <xf numFmtId="4" fontId="10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18" fillId="0" borderId="0" xfId="0" applyNumberFormat="1" applyFont="1" applyFill="1"/>
    <xf numFmtId="0" fontId="9" fillId="2" borderId="6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2" fillId="2" borderId="7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9" fillId="0" borderId="1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1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3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1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1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31" xfId="0" applyFont="1" applyBorder="1"/>
    <xf numFmtId="0" fontId="1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1" fillId="0" borderId="30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1" fillId="0" borderId="37" xfId="0" applyFont="1" applyBorder="1" applyAlignment="1">
      <alignment horizontal="center"/>
    </xf>
    <xf numFmtId="0" fontId="4" fillId="0" borderId="38" xfId="0" applyFont="1" applyBorder="1"/>
    <xf numFmtId="0" fontId="4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selection activeCell="D27" sqref="D27"/>
    </sheetView>
  </sheetViews>
  <sheetFormatPr defaultColWidth="14.44140625" defaultRowHeight="15" customHeight="1"/>
  <cols>
    <col min="1" max="1" width="6" style="76" customWidth="1"/>
    <col min="2" max="2" width="25.77734375" style="76" customWidth="1"/>
    <col min="3" max="3" width="0.88671875" style="76" customWidth="1"/>
    <col min="4" max="4" width="10.6640625" style="76" customWidth="1"/>
    <col min="5" max="5" width="11.33203125" style="76" customWidth="1"/>
    <col min="6" max="6" width="3.77734375" style="76" customWidth="1"/>
    <col min="7" max="7" width="13.6640625" style="76" bestFit="1" customWidth="1"/>
    <col min="8" max="8" width="1.33203125" style="76" customWidth="1"/>
    <col min="9" max="9" width="11.5546875" style="185" customWidth="1"/>
    <col min="10" max="10" width="14.33203125" style="184" bestFit="1" customWidth="1"/>
    <col min="11" max="11" width="13.6640625" style="184" bestFit="1" customWidth="1"/>
    <col min="12" max="12" width="10.6640625" style="184" customWidth="1"/>
    <col min="13" max="20" width="8.5546875" style="184" customWidth="1"/>
    <col min="21" max="27" width="8.5546875" style="76" customWidth="1"/>
    <col min="28" max="16384" width="14.44140625" style="76"/>
  </cols>
  <sheetData>
    <row r="1" spans="1:27" ht="14.4">
      <c r="G1" s="77"/>
    </row>
    <row r="2" spans="1:27" ht="14.4">
      <c r="A2" s="78"/>
      <c r="B2" s="78" t="s">
        <v>140</v>
      </c>
      <c r="D2" s="78"/>
      <c r="E2" s="78" t="s">
        <v>1</v>
      </c>
      <c r="F2" s="160" t="s">
        <v>145</v>
      </c>
      <c r="G2" s="149"/>
      <c r="I2" s="187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80"/>
      <c r="V2" s="80"/>
      <c r="W2" s="80"/>
      <c r="X2" s="80"/>
      <c r="Y2" s="80"/>
    </row>
    <row r="3" spans="1:27" ht="14.4">
      <c r="A3" s="81"/>
      <c r="B3" s="81"/>
      <c r="D3" s="81"/>
      <c r="E3" s="81"/>
      <c r="F3" s="81"/>
      <c r="G3" s="82"/>
      <c r="I3" s="189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83"/>
      <c r="V3" s="83"/>
      <c r="W3" s="83"/>
      <c r="X3" s="83"/>
      <c r="Y3" s="83"/>
    </row>
    <row r="4" spans="1:27" ht="14.4">
      <c r="A4" s="81"/>
      <c r="B4" s="78" t="s">
        <v>3</v>
      </c>
      <c r="D4" s="84" t="s">
        <v>4</v>
      </c>
      <c r="E4" s="81"/>
      <c r="F4" s="81"/>
      <c r="G4" s="82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83"/>
      <c r="V4" s="83"/>
      <c r="W4" s="83"/>
      <c r="X4" s="83"/>
      <c r="Y4" s="83"/>
    </row>
    <row r="5" spans="1:27" ht="14.4">
      <c r="A5" s="81"/>
      <c r="B5" s="78"/>
      <c r="C5" s="83"/>
      <c r="D5" s="78"/>
      <c r="E5" s="81"/>
      <c r="F5" s="81"/>
      <c r="G5" s="82"/>
      <c r="H5" s="83"/>
      <c r="I5" s="189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83"/>
      <c r="V5" s="83"/>
      <c r="W5" s="83"/>
      <c r="X5" s="83"/>
      <c r="Y5" s="83"/>
      <c r="Z5" s="83"/>
      <c r="AA5" s="83"/>
    </row>
    <row r="6" spans="1:27" ht="14.4">
      <c r="A6" s="81"/>
      <c r="B6" s="78"/>
      <c r="C6" s="83"/>
      <c r="D6" s="78"/>
      <c r="E6" s="81"/>
      <c r="F6" s="81"/>
      <c r="G6" s="82"/>
      <c r="H6" s="83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83"/>
      <c r="V6" s="83"/>
      <c r="W6" s="83"/>
      <c r="X6" s="83"/>
      <c r="Y6" s="83"/>
      <c r="Z6" s="83"/>
      <c r="AA6" s="83"/>
    </row>
    <row r="7" spans="1:27" ht="14.4">
      <c r="A7" s="81"/>
      <c r="B7" s="78"/>
      <c r="C7" s="83"/>
      <c r="D7" s="78"/>
      <c r="E7" s="81"/>
      <c r="F7" s="81"/>
      <c r="G7" s="82"/>
      <c r="H7" s="83"/>
      <c r="I7" s="189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83"/>
      <c r="V7" s="83"/>
      <c r="W7" s="83"/>
      <c r="X7" s="83"/>
      <c r="Y7" s="83"/>
      <c r="Z7" s="83"/>
      <c r="AA7" s="83"/>
    </row>
    <row r="8" spans="1:27" ht="14.4">
      <c r="A8" s="81"/>
      <c r="B8" s="78"/>
      <c r="C8" s="83"/>
      <c r="D8" s="78"/>
      <c r="E8" s="81"/>
      <c r="F8" s="81"/>
      <c r="G8" s="82"/>
      <c r="H8" s="83"/>
      <c r="I8" s="189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83"/>
      <c r="V8" s="83"/>
      <c r="W8" s="83"/>
      <c r="X8" s="83"/>
      <c r="Y8" s="83"/>
      <c r="Z8" s="83"/>
      <c r="AA8" s="83"/>
    </row>
    <row r="9" spans="1:27" ht="14.4">
      <c r="A9" s="81"/>
      <c r="B9" s="78"/>
      <c r="C9" s="83"/>
      <c r="D9" s="78"/>
      <c r="E9" s="81"/>
      <c r="F9" s="81"/>
      <c r="G9" s="82"/>
      <c r="H9" s="83"/>
      <c r="I9" s="189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83"/>
      <c r="V9" s="83"/>
      <c r="W9" s="83"/>
      <c r="X9" s="83"/>
      <c r="Y9" s="83"/>
      <c r="Z9" s="83"/>
      <c r="AA9" s="83"/>
    </row>
    <row r="10" spans="1:27" ht="14.4">
      <c r="A10" s="81"/>
      <c r="B10" s="78"/>
      <c r="C10" s="83"/>
      <c r="D10" s="78"/>
      <c r="E10" s="81"/>
      <c r="F10" s="81"/>
      <c r="G10" s="82"/>
      <c r="H10" s="83"/>
      <c r="I10" s="189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83"/>
      <c r="V10" s="83"/>
      <c r="W10" s="83"/>
      <c r="X10" s="83"/>
      <c r="Y10" s="83"/>
      <c r="Z10" s="83"/>
      <c r="AA10" s="83"/>
    </row>
    <row r="11" spans="1:27" ht="14.4">
      <c r="A11" s="81"/>
      <c r="B11" s="78"/>
      <c r="D11" s="81"/>
      <c r="E11" s="81"/>
      <c r="F11" s="85"/>
      <c r="G11" s="82"/>
      <c r="I11" s="189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83"/>
      <c r="V11" s="83"/>
      <c r="W11" s="83"/>
      <c r="X11" s="83"/>
      <c r="Y11" s="83"/>
      <c r="Z11" s="83"/>
      <c r="AA11" s="83"/>
    </row>
    <row r="12" spans="1:27" ht="27.75" customHeight="1">
      <c r="A12" s="202" t="s">
        <v>5</v>
      </c>
      <c r="B12" s="203"/>
      <c r="C12" s="86"/>
      <c r="D12" s="206" t="s">
        <v>7</v>
      </c>
      <c r="E12" s="208" t="s">
        <v>10</v>
      </c>
      <c r="F12" s="198" t="s">
        <v>13</v>
      </c>
      <c r="G12" s="200" t="s">
        <v>16</v>
      </c>
      <c r="I12" s="189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83"/>
      <c r="V12" s="83"/>
      <c r="W12" s="83"/>
      <c r="X12" s="83"/>
      <c r="Y12" s="83"/>
      <c r="Z12" s="83"/>
      <c r="AA12" s="83"/>
    </row>
    <row r="13" spans="1:27" ht="14.4">
      <c r="A13" s="204"/>
      <c r="B13" s="205"/>
      <c r="C13" s="86"/>
      <c r="D13" s="207"/>
      <c r="E13" s="209"/>
      <c r="F13" s="199"/>
      <c r="G13" s="201"/>
      <c r="I13" s="189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83"/>
      <c r="V13" s="83"/>
      <c r="W13" s="83"/>
      <c r="X13" s="83"/>
      <c r="Y13" s="83"/>
      <c r="Z13" s="83"/>
      <c r="AA13" s="83"/>
    </row>
    <row r="14" spans="1:27" ht="14.4">
      <c r="A14" s="87">
        <v>400000</v>
      </c>
      <c r="B14" s="88" t="s">
        <v>19</v>
      </c>
      <c r="C14" s="86"/>
      <c r="D14" s="89">
        <f>SUM(D15+D32+D80+D84+D90+D92)</f>
        <v>320692113</v>
      </c>
      <c r="E14" s="89">
        <f t="shared" ref="E14:F14" si="0">E15+E32+E80+E84+E90+E92</f>
        <v>1100000</v>
      </c>
      <c r="F14" s="89">
        <f t="shared" si="0"/>
        <v>0</v>
      </c>
      <c r="G14" s="90">
        <f t="shared" ref="G14:G117" si="1">SUM(D14:F14)</f>
        <v>321792113</v>
      </c>
      <c r="I14" s="189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83"/>
      <c r="V14" s="83"/>
      <c r="W14" s="83"/>
      <c r="X14" s="83"/>
      <c r="Y14" s="83"/>
      <c r="Z14" s="83"/>
      <c r="AA14" s="83"/>
    </row>
    <row r="15" spans="1:27" ht="14.4">
      <c r="A15" s="91">
        <v>410000</v>
      </c>
      <c r="B15" s="92" t="s">
        <v>20</v>
      </c>
      <c r="C15" s="86"/>
      <c r="D15" s="93">
        <f t="shared" ref="D15:F15" si="2">SUM(D16+D18+D22+D24+D28+D30)</f>
        <v>226423778</v>
      </c>
      <c r="E15" s="93">
        <f t="shared" si="2"/>
        <v>0</v>
      </c>
      <c r="F15" s="93">
        <f t="shared" si="2"/>
        <v>0</v>
      </c>
      <c r="G15" s="94">
        <f t="shared" si="1"/>
        <v>226423778</v>
      </c>
      <c r="I15" s="189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83"/>
      <c r="V15" s="83"/>
      <c r="W15" s="83"/>
      <c r="X15" s="83"/>
      <c r="Y15" s="83"/>
      <c r="Z15" s="83"/>
      <c r="AA15" s="83"/>
    </row>
    <row r="16" spans="1:27" ht="14.4">
      <c r="A16" s="95">
        <v>411000</v>
      </c>
      <c r="B16" s="96" t="s">
        <v>21</v>
      </c>
      <c r="C16" s="86"/>
      <c r="D16" s="97">
        <f>D17</f>
        <v>181971000</v>
      </c>
      <c r="E16" s="97">
        <f t="shared" ref="E16:F16" si="3">E17</f>
        <v>0</v>
      </c>
      <c r="F16" s="97">
        <f t="shared" si="3"/>
        <v>0</v>
      </c>
      <c r="G16" s="98">
        <f t="shared" si="1"/>
        <v>181971000</v>
      </c>
    </row>
    <row r="17" spans="1:20" s="142" customFormat="1" ht="14.4">
      <c r="A17" s="137">
        <v>411100</v>
      </c>
      <c r="B17" s="138" t="s">
        <v>22</v>
      </c>
      <c r="C17" s="139"/>
      <c r="D17" s="144">
        <v>181971000</v>
      </c>
      <c r="E17" s="145"/>
      <c r="F17" s="145"/>
      <c r="G17" s="141">
        <f t="shared" si="1"/>
        <v>181971000</v>
      </c>
      <c r="I17" s="185"/>
      <c r="J17" s="184"/>
      <c r="K17" s="184"/>
      <c r="L17" s="184"/>
      <c r="M17" s="184"/>
      <c r="N17" s="190"/>
      <c r="O17" s="184"/>
      <c r="P17" s="184"/>
      <c r="Q17" s="184"/>
      <c r="R17" s="184"/>
      <c r="S17" s="184"/>
      <c r="T17" s="184"/>
    </row>
    <row r="18" spans="1:20" ht="14.4">
      <c r="A18" s="95">
        <v>412000</v>
      </c>
      <c r="B18" s="96" t="s">
        <v>23</v>
      </c>
      <c r="C18" s="86"/>
      <c r="D18" s="97">
        <f t="shared" ref="D18:F18" si="4">D19+D20+D21</f>
        <v>30298665</v>
      </c>
      <c r="E18" s="97">
        <f t="shared" si="4"/>
        <v>0</v>
      </c>
      <c r="F18" s="97">
        <f t="shared" si="4"/>
        <v>0</v>
      </c>
      <c r="G18" s="98">
        <f t="shared" si="1"/>
        <v>30298665</v>
      </c>
      <c r="J18" s="191"/>
      <c r="K18" s="191"/>
    </row>
    <row r="19" spans="1:20" ht="14.4">
      <c r="A19" s="99">
        <v>412100</v>
      </c>
      <c r="B19" s="100" t="s">
        <v>24</v>
      </c>
      <c r="C19" s="86"/>
      <c r="D19" s="103">
        <f>+D17*11.5%</f>
        <v>20926665</v>
      </c>
      <c r="E19" s="101"/>
      <c r="F19" s="101"/>
      <c r="G19" s="102">
        <f t="shared" si="1"/>
        <v>20926665</v>
      </c>
    </row>
    <row r="20" spans="1:20" ht="14.4">
      <c r="A20" s="99">
        <v>412200</v>
      </c>
      <c r="B20" s="100" t="s">
        <v>25</v>
      </c>
      <c r="C20" s="86"/>
      <c r="D20" s="103">
        <v>9372000</v>
      </c>
      <c r="E20" s="101"/>
      <c r="F20" s="101"/>
      <c r="G20" s="102">
        <f t="shared" si="1"/>
        <v>9372000</v>
      </c>
      <c r="K20" s="191"/>
    </row>
    <row r="21" spans="1:20" ht="15.75" customHeight="1">
      <c r="A21" s="99">
        <v>412300</v>
      </c>
      <c r="B21" s="100" t="s">
        <v>26</v>
      </c>
      <c r="C21" s="86"/>
      <c r="D21" s="103"/>
      <c r="E21" s="101"/>
      <c r="F21" s="101"/>
      <c r="G21" s="102">
        <f t="shared" si="1"/>
        <v>0</v>
      </c>
    </row>
    <row r="22" spans="1:20" ht="15.75" customHeight="1">
      <c r="A22" s="95">
        <v>413000</v>
      </c>
      <c r="B22" s="96" t="s">
        <v>27</v>
      </c>
      <c r="C22" s="86"/>
      <c r="D22" s="97">
        <f t="shared" ref="D22:F22" si="5">D23</f>
        <v>7541000</v>
      </c>
      <c r="E22" s="97">
        <f t="shared" si="5"/>
        <v>0</v>
      </c>
      <c r="F22" s="97">
        <f t="shared" si="5"/>
        <v>0</v>
      </c>
      <c r="G22" s="98">
        <f t="shared" si="1"/>
        <v>7541000</v>
      </c>
    </row>
    <row r="23" spans="1:20" s="184" customFormat="1" ht="15.75" customHeight="1">
      <c r="A23" s="179">
        <v>413100</v>
      </c>
      <c r="B23" s="180" t="s">
        <v>28</v>
      </c>
      <c r="C23" s="181"/>
      <c r="D23" s="168">
        <f>7450000+91000</f>
        <v>7541000</v>
      </c>
      <c r="E23" s="182"/>
      <c r="F23" s="182"/>
      <c r="G23" s="183">
        <f t="shared" si="1"/>
        <v>7541000</v>
      </c>
      <c r="I23" s="185"/>
    </row>
    <row r="24" spans="1:20" ht="15.75" customHeight="1">
      <c r="A24" s="95">
        <v>414000</v>
      </c>
      <c r="B24" s="96" t="s">
        <v>29</v>
      </c>
      <c r="C24" s="86"/>
      <c r="D24" s="97">
        <f t="shared" ref="D24:F24" si="6">D25+D26+D27</f>
        <v>3013113</v>
      </c>
      <c r="E24" s="97">
        <f t="shared" si="6"/>
        <v>0</v>
      </c>
      <c r="F24" s="97">
        <f t="shared" si="6"/>
        <v>0</v>
      </c>
      <c r="G24" s="98">
        <f t="shared" si="1"/>
        <v>3013113</v>
      </c>
    </row>
    <row r="25" spans="1:20" ht="15.75" customHeight="1">
      <c r="A25" s="99">
        <v>414100</v>
      </c>
      <c r="B25" s="100" t="s">
        <v>30</v>
      </c>
      <c r="C25" s="86"/>
      <c r="D25" s="101"/>
      <c r="E25" s="101"/>
      <c r="F25" s="101"/>
      <c r="G25" s="102">
        <f t="shared" si="1"/>
        <v>0</v>
      </c>
    </row>
    <row r="26" spans="1:20" s="142" customFormat="1" ht="15.75" customHeight="1">
      <c r="A26" s="137">
        <v>414300</v>
      </c>
      <c r="B26" s="138" t="s">
        <v>31</v>
      </c>
      <c r="C26" s="139"/>
      <c r="D26" s="168">
        <v>1512000</v>
      </c>
      <c r="E26" s="145"/>
      <c r="F26" s="145"/>
      <c r="G26" s="141">
        <f t="shared" si="1"/>
        <v>1512000</v>
      </c>
      <c r="I26" s="185"/>
      <c r="J26" s="192"/>
      <c r="K26" s="192"/>
      <c r="L26" s="184"/>
      <c r="M26" s="184"/>
      <c r="N26" s="184"/>
      <c r="O26" s="184"/>
      <c r="P26" s="184"/>
      <c r="Q26" s="184"/>
      <c r="R26" s="184"/>
      <c r="S26" s="184"/>
      <c r="T26" s="184"/>
    </row>
    <row r="27" spans="1:20" s="186" customFormat="1" ht="15.75" customHeight="1">
      <c r="A27" s="163">
        <v>414400</v>
      </c>
      <c r="B27" s="164" t="s">
        <v>32</v>
      </c>
      <c r="C27" s="165"/>
      <c r="D27" s="162">
        <f>290000+1211113</f>
        <v>1501113</v>
      </c>
      <c r="E27" s="166"/>
      <c r="F27" s="166"/>
      <c r="G27" s="167">
        <f t="shared" si="1"/>
        <v>1501113</v>
      </c>
      <c r="I27" s="185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</row>
    <row r="28" spans="1:20" ht="15.75" customHeight="1">
      <c r="A28" s="95">
        <v>415000</v>
      </c>
      <c r="B28" s="96" t="s">
        <v>33</v>
      </c>
      <c r="C28" s="86"/>
      <c r="D28" s="97">
        <f t="shared" ref="D28:F28" si="7">D29</f>
        <v>0</v>
      </c>
      <c r="E28" s="97">
        <f t="shared" si="7"/>
        <v>0</v>
      </c>
      <c r="F28" s="97">
        <f t="shared" si="7"/>
        <v>0</v>
      </c>
      <c r="G28" s="98">
        <f t="shared" si="1"/>
        <v>0</v>
      </c>
    </row>
    <row r="29" spans="1:20" ht="15.75" customHeight="1">
      <c r="A29" s="99">
        <v>415100</v>
      </c>
      <c r="B29" s="100" t="s">
        <v>34</v>
      </c>
      <c r="C29" s="86"/>
      <c r="D29" s="101"/>
      <c r="E29" s="101"/>
      <c r="F29" s="101"/>
      <c r="G29" s="102">
        <f t="shared" si="1"/>
        <v>0</v>
      </c>
    </row>
    <row r="30" spans="1:20" ht="15.75" customHeight="1">
      <c r="A30" s="95">
        <v>416000</v>
      </c>
      <c r="B30" s="96" t="s">
        <v>35</v>
      </c>
      <c r="C30" s="86"/>
      <c r="D30" s="104">
        <f t="shared" ref="D30:F30" si="8">D31</f>
        <v>3600000</v>
      </c>
      <c r="E30" s="104">
        <f t="shared" si="8"/>
        <v>0</v>
      </c>
      <c r="F30" s="104">
        <f t="shared" si="8"/>
        <v>0</v>
      </c>
      <c r="G30" s="98">
        <f t="shared" si="1"/>
        <v>3600000</v>
      </c>
    </row>
    <row r="31" spans="1:20" s="142" customFormat="1" ht="15.75" customHeight="1">
      <c r="A31" s="137">
        <v>416100</v>
      </c>
      <c r="B31" s="138" t="s">
        <v>36</v>
      </c>
      <c r="C31" s="139"/>
      <c r="D31" s="108">
        <v>3600000</v>
      </c>
      <c r="E31" s="140"/>
      <c r="F31" s="140"/>
      <c r="G31" s="141">
        <f t="shared" si="1"/>
        <v>3600000</v>
      </c>
      <c r="I31" s="185"/>
      <c r="J31" s="193"/>
      <c r="K31" s="184"/>
      <c r="L31" s="184"/>
      <c r="M31" s="184"/>
      <c r="N31" s="184"/>
      <c r="O31" s="184"/>
      <c r="P31" s="184"/>
      <c r="Q31" s="184"/>
      <c r="R31" s="184"/>
      <c r="S31" s="184"/>
      <c r="T31" s="184"/>
    </row>
    <row r="32" spans="1:20" ht="15.75" customHeight="1">
      <c r="A32" s="91">
        <v>420000</v>
      </c>
      <c r="B32" s="92" t="s">
        <v>37</v>
      </c>
      <c r="C32" s="86"/>
      <c r="D32" s="93">
        <f t="shared" ref="D32:F32" si="9">SUM(D33+D50+D55+D64+D69+D72)</f>
        <v>92918335</v>
      </c>
      <c r="E32" s="93">
        <f t="shared" si="9"/>
        <v>1100000</v>
      </c>
      <c r="F32" s="93">
        <f t="shared" si="9"/>
        <v>0</v>
      </c>
      <c r="G32" s="94">
        <f t="shared" si="1"/>
        <v>94018335</v>
      </c>
    </row>
    <row r="33" spans="1:27" ht="15.75" customHeight="1">
      <c r="A33" s="95">
        <v>421000</v>
      </c>
      <c r="B33" s="96" t="s">
        <v>38</v>
      </c>
      <c r="C33" s="86"/>
      <c r="D33" s="104">
        <f t="shared" ref="D33:F33" si="10">SUM(D34:D49)</f>
        <v>49328335</v>
      </c>
      <c r="E33" s="104">
        <f t="shared" si="10"/>
        <v>0</v>
      </c>
      <c r="F33" s="104">
        <f t="shared" si="10"/>
        <v>0</v>
      </c>
      <c r="G33" s="98">
        <f t="shared" si="1"/>
        <v>49328335</v>
      </c>
    </row>
    <row r="34" spans="1:27" s="142" customFormat="1" ht="15.75" customHeight="1">
      <c r="A34" s="137">
        <v>421100</v>
      </c>
      <c r="B34" s="138" t="s">
        <v>39</v>
      </c>
      <c r="C34" s="139"/>
      <c r="D34" s="108">
        <v>600000</v>
      </c>
      <c r="E34" s="140"/>
      <c r="F34" s="140"/>
      <c r="G34" s="141">
        <f t="shared" si="1"/>
        <v>600000</v>
      </c>
      <c r="I34" s="185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</row>
    <row r="35" spans="1:27" ht="15.75" customHeight="1">
      <c r="A35" s="99">
        <v>421211</v>
      </c>
      <c r="B35" s="100" t="s">
        <v>40</v>
      </c>
      <c r="C35" s="86"/>
      <c r="D35" s="108">
        <v>12300000</v>
      </c>
      <c r="E35" s="105"/>
      <c r="F35" s="105"/>
      <c r="G35" s="102">
        <f t="shared" si="1"/>
        <v>12300000</v>
      </c>
    </row>
    <row r="36" spans="1:27" ht="15.75" customHeight="1">
      <c r="A36" s="99">
        <v>421221</v>
      </c>
      <c r="B36" s="100" t="s">
        <v>41</v>
      </c>
      <c r="C36" s="86"/>
      <c r="D36" s="108">
        <v>700000</v>
      </c>
      <c r="E36" s="105"/>
      <c r="F36" s="105"/>
      <c r="G36" s="102">
        <f t="shared" si="1"/>
        <v>700000</v>
      </c>
    </row>
    <row r="37" spans="1:27" ht="15.75" customHeight="1">
      <c r="A37" s="99">
        <v>421222</v>
      </c>
      <c r="B37" s="100" t="s">
        <v>42</v>
      </c>
      <c r="C37" s="86"/>
      <c r="D37" s="108">
        <v>600000</v>
      </c>
      <c r="E37" s="105"/>
      <c r="F37" s="105"/>
      <c r="G37" s="102">
        <f t="shared" si="1"/>
        <v>600000</v>
      </c>
    </row>
    <row r="38" spans="1:27" ht="15.75" customHeight="1">
      <c r="A38" s="99">
        <v>421225</v>
      </c>
      <c r="B38" s="100" t="s">
        <v>43</v>
      </c>
      <c r="C38" s="86"/>
      <c r="D38" s="108">
        <v>16950000</v>
      </c>
      <c r="E38" s="105"/>
      <c r="F38" s="105"/>
      <c r="G38" s="102">
        <f t="shared" si="1"/>
        <v>16950000</v>
      </c>
    </row>
    <row r="39" spans="1:27" ht="15.75" customHeight="1">
      <c r="A39" s="99">
        <v>421311</v>
      </c>
      <c r="B39" s="100" t="s">
        <v>44</v>
      </c>
      <c r="C39" s="86"/>
      <c r="D39" s="108">
        <v>1550000</v>
      </c>
      <c r="E39" s="105"/>
      <c r="F39" s="105"/>
      <c r="G39" s="102">
        <f t="shared" si="1"/>
        <v>1550000</v>
      </c>
    </row>
    <row r="40" spans="1:27" ht="15.75" customHeight="1">
      <c r="A40" s="99">
        <v>421321</v>
      </c>
      <c r="B40" s="100" t="s">
        <v>45</v>
      </c>
      <c r="C40" s="86"/>
      <c r="D40" s="107"/>
      <c r="E40" s="105"/>
      <c r="F40" s="105"/>
      <c r="G40" s="102">
        <f t="shared" si="1"/>
        <v>0</v>
      </c>
    </row>
    <row r="41" spans="1:27" ht="15.75" customHeight="1">
      <c r="A41" s="99">
        <v>421323</v>
      </c>
      <c r="B41" s="100" t="s">
        <v>46</v>
      </c>
      <c r="C41" s="86"/>
      <c r="D41" s="106">
        <v>4900000</v>
      </c>
      <c r="E41" s="105"/>
      <c r="F41" s="105"/>
      <c r="G41" s="102">
        <f t="shared" si="1"/>
        <v>4900000</v>
      </c>
    </row>
    <row r="42" spans="1:27" ht="15.75" customHeight="1">
      <c r="A42" s="99">
        <v>421324</v>
      </c>
      <c r="B42" s="100" t="s">
        <v>47</v>
      </c>
      <c r="C42" s="86"/>
      <c r="D42" s="106">
        <v>2100000</v>
      </c>
      <c r="E42" s="105"/>
      <c r="F42" s="105"/>
      <c r="G42" s="102">
        <f t="shared" si="1"/>
        <v>2100000</v>
      </c>
    </row>
    <row r="43" spans="1:27" ht="15.75" customHeight="1">
      <c r="A43" s="99">
        <v>421325</v>
      </c>
      <c r="B43" s="100" t="s">
        <v>48</v>
      </c>
      <c r="C43" s="86"/>
      <c r="D43" s="108">
        <v>628335</v>
      </c>
      <c r="E43" s="105"/>
      <c r="F43" s="105"/>
      <c r="G43" s="102">
        <f t="shared" si="1"/>
        <v>628335</v>
      </c>
    </row>
    <row r="44" spans="1:27" ht="15.75" customHeight="1">
      <c r="A44" s="99">
        <v>421391</v>
      </c>
      <c r="B44" s="100" t="s">
        <v>49</v>
      </c>
      <c r="C44" s="86"/>
      <c r="D44" s="107"/>
      <c r="E44" s="105"/>
      <c r="F44" s="105"/>
      <c r="G44" s="102">
        <f t="shared" si="1"/>
        <v>0</v>
      </c>
    </row>
    <row r="45" spans="1:27" s="142" customFormat="1" ht="15.75" customHeight="1">
      <c r="A45" s="137">
        <v>421400</v>
      </c>
      <c r="B45" s="138" t="s">
        <v>50</v>
      </c>
      <c r="C45" s="139"/>
      <c r="D45" s="108">
        <v>2950000</v>
      </c>
      <c r="E45" s="140"/>
      <c r="F45" s="140"/>
      <c r="G45" s="141">
        <f t="shared" si="1"/>
        <v>2950000</v>
      </c>
      <c r="I45" s="185"/>
      <c r="J45" s="191"/>
      <c r="K45" s="184"/>
      <c r="L45" s="184"/>
      <c r="M45" s="184"/>
      <c r="N45" s="184"/>
      <c r="O45" s="184"/>
      <c r="P45" s="184"/>
      <c r="Q45" s="184"/>
      <c r="R45" s="184"/>
      <c r="S45" s="184"/>
      <c r="T45" s="184"/>
    </row>
    <row r="46" spans="1:27" ht="15.75" customHeight="1">
      <c r="A46" s="99">
        <v>421500</v>
      </c>
      <c r="B46" s="100" t="s">
        <v>51</v>
      </c>
      <c r="C46" s="86"/>
      <c r="D46" s="107"/>
      <c r="E46" s="105"/>
      <c r="F46" s="105"/>
      <c r="G46" s="102">
        <f t="shared" si="1"/>
        <v>0</v>
      </c>
    </row>
    <row r="47" spans="1:27" ht="15.75" customHeight="1">
      <c r="A47" s="99">
        <v>421600</v>
      </c>
      <c r="B47" s="100" t="s">
        <v>52</v>
      </c>
      <c r="C47" s="86"/>
      <c r="D47" s="108">
        <f>1900000+3600000-1100000</f>
        <v>4400000</v>
      </c>
      <c r="E47" s="105"/>
      <c r="F47" s="105"/>
      <c r="G47" s="102">
        <f t="shared" si="1"/>
        <v>4400000</v>
      </c>
    </row>
    <row r="48" spans="1:27" ht="15.75" customHeight="1">
      <c r="A48" s="99">
        <v>421629</v>
      </c>
      <c r="B48" s="100" t="s">
        <v>53</v>
      </c>
      <c r="C48" s="86"/>
      <c r="D48" s="106">
        <v>1050000</v>
      </c>
      <c r="E48" s="105"/>
      <c r="F48" s="105"/>
      <c r="G48" s="102">
        <f t="shared" si="1"/>
        <v>1050000</v>
      </c>
      <c r="H48" s="83"/>
      <c r="I48" s="189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83"/>
      <c r="V48" s="83"/>
      <c r="W48" s="83"/>
      <c r="X48" s="83"/>
      <c r="Y48" s="83"/>
      <c r="Z48" s="83"/>
      <c r="AA48" s="83"/>
    </row>
    <row r="49" spans="1:27" ht="15.75" customHeight="1">
      <c r="A49" s="99">
        <v>421900</v>
      </c>
      <c r="B49" s="100" t="s">
        <v>54</v>
      </c>
      <c r="C49" s="86"/>
      <c r="D49" s="159">
        <v>600000</v>
      </c>
      <c r="E49" s="105"/>
      <c r="F49" s="105"/>
      <c r="G49" s="102">
        <f t="shared" si="1"/>
        <v>600000</v>
      </c>
      <c r="I49" s="189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83"/>
      <c r="V49" s="83"/>
      <c r="W49" s="83"/>
      <c r="X49" s="83"/>
      <c r="Y49" s="83"/>
      <c r="Z49" s="83"/>
      <c r="AA49" s="83"/>
    </row>
    <row r="50" spans="1:27" ht="15.75" customHeight="1">
      <c r="A50" s="95">
        <v>422000</v>
      </c>
      <c r="B50" s="96" t="s">
        <v>55</v>
      </c>
      <c r="C50" s="86"/>
      <c r="D50" s="104">
        <f t="shared" ref="D50:F50" si="11">D51+D52+D53+D54</f>
        <v>0</v>
      </c>
      <c r="E50" s="104">
        <f t="shared" si="11"/>
        <v>0</v>
      </c>
      <c r="F50" s="104">
        <f t="shared" si="11"/>
        <v>0</v>
      </c>
      <c r="G50" s="98">
        <f t="shared" si="1"/>
        <v>0</v>
      </c>
      <c r="I50" s="189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83"/>
      <c r="V50" s="83"/>
      <c r="W50" s="83"/>
      <c r="X50" s="83"/>
      <c r="Y50" s="83"/>
      <c r="Z50" s="83"/>
      <c r="AA50" s="83"/>
    </row>
    <row r="51" spans="1:27" ht="15.75" customHeight="1">
      <c r="A51" s="99">
        <v>422100</v>
      </c>
      <c r="B51" s="100" t="s">
        <v>56</v>
      </c>
      <c r="C51" s="86"/>
      <c r="D51" s="105"/>
      <c r="E51" s="105"/>
      <c r="F51" s="105"/>
      <c r="G51" s="102">
        <f t="shared" si="1"/>
        <v>0</v>
      </c>
      <c r="I51" s="189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83"/>
      <c r="V51" s="83"/>
      <c r="W51" s="83"/>
      <c r="X51" s="83"/>
      <c r="Y51" s="83"/>
      <c r="Z51" s="83"/>
      <c r="AA51" s="83"/>
    </row>
    <row r="52" spans="1:27" ht="15.75" customHeight="1">
      <c r="A52" s="99">
        <v>422200</v>
      </c>
      <c r="B52" s="100" t="s">
        <v>57</v>
      </c>
      <c r="C52" s="86"/>
      <c r="D52" s="105"/>
      <c r="E52" s="105"/>
      <c r="F52" s="105"/>
      <c r="G52" s="102">
        <f t="shared" si="1"/>
        <v>0</v>
      </c>
      <c r="I52" s="189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83"/>
      <c r="V52" s="83"/>
      <c r="W52" s="83"/>
      <c r="X52" s="83"/>
      <c r="Y52" s="83"/>
      <c r="Z52" s="83"/>
      <c r="AA52" s="83"/>
    </row>
    <row r="53" spans="1:27" ht="15.75" customHeight="1">
      <c r="A53" s="99">
        <v>422300</v>
      </c>
      <c r="B53" s="100" t="s">
        <v>58</v>
      </c>
      <c r="C53" s="86"/>
      <c r="D53" s="105"/>
      <c r="E53" s="105"/>
      <c r="F53" s="105"/>
      <c r="G53" s="102">
        <f t="shared" si="1"/>
        <v>0</v>
      </c>
      <c r="I53" s="189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83"/>
      <c r="V53" s="83"/>
      <c r="W53" s="83"/>
      <c r="X53" s="83"/>
      <c r="Y53" s="83"/>
      <c r="Z53" s="83"/>
      <c r="AA53" s="83"/>
    </row>
    <row r="54" spans="1:27" ht="15.75" customHeight="1">
      <c r="A54" s="99">
        <v>422900</v>
      </c>
      <c r="B54" s="100" t="s">
        <v>59</v>
      </c>
      <c r="C54" s="86"/>
      <c r="D54" s="105"/>
      <c r="E54" s="105"/>
      <c r="F54" s="105"/>
      <c r="G54" s="102">
        <f t="shared" si="1"/>
        <v>0</v>
      </c>
      <c r="I54" s="189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83"/>
      <c r="V54" s="83"/>
      <c r="W54" s="83"/>
      <c r="X54" s="83"/>
      <c r="Y54" s="83"/>
      <c r="Z54" s="83"/>
      <c r="AA54" s="83"/>
    </row>
    <row r="55" spans="1:27" ht="15.75" customHeight="1">
      <c r="A55" s="95">
        <v>423000</v>
      </c>
      <c r="B55" s="96" t="s">
        <v>60</v>
      </c>
      <c r="C55" s="86"/>
      <c r="D55" s="104">
        <f t="shared" ref="D55:F55" si="12">D56+D57+D58+D59+D60+D61+D62+D63</f>
        <v>28040000</v>
      </c>
      <c r="E55" s="104">
        <f t="shared" si="12"/>
        <v>0</v>
      </c>
      <c r="F55" s="104">
        <f t="shared" si="12"/>
        <v>0</v>
      </c>
      <c r="G55" s="98">
        <f t="shared" si="1"/>
        <v>28040000</v>
      </c>
      <c r="I55" s="189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83"/>
      <c r="V55" s="83"/>
      <c r="W55" s="83"/>
      <c r="X55" s="83"/>
      <c r="Y55" s="83"/>
      <c r="Z55" s="83"/>
      <c r="AA55" s="83"/>
    </row>
    <row r="56" spans="1:27" ht="15.75" customHeight="1">
      <c r="A56" s="99">
        <v>423100</v>
      </c>
      <c r="B56" s="100" t="s">
        <v>61</v>
      </c>
      <c r="C56" s="86"/>
      <c r="D56" s="105"/>
      <c r="E56" s="105"/>
      <c r="F56" s="105"/>
      <c r="G56" s="102">
        <f t="shared" si="1"/>
        <v>0</v>
      </c>
      <c r="I56" s="189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83"/>
      <c r="V56" s="83"/>
      <c r="W56" s="83"/>
      <c r="X56" s="83"/>
      <c r="Y56" s="83"/>
      <c r="Z56" s="83"/>
      <c r="AA56" s="83"/>
    </row>
    <row r="57" spans="1:27" ht="15.75" customHeight="1">
      <c r="A57" s="99">
        <v>423200</v>
      </c>
      <c r="B57" s="100" t="s">
        <v>62</v>
      </c>
      <c r="C57" s="86"/>
      <c r="D57" s="74">
        <v>8100000</v>
      </c>
      <c r="E57" s="105"/>
      <c r="F57" s="105"/>
      <c r="G57" s="102">
        <f t="shared" si="1"/>
        <v>8100000</v>
      </c>
      <c r="I57" s="189"/>
      <c r="J57" s="190"/>
      <c r="K57" s="194"/>
      <c r="L57" s="190"/>
      <c r="M57" s="190"/>
      <c r="N57" s="190"/>
      <c r="O57" s="190"/>
      <c r="P57" s="190"/>
      <c r="Q57" s="190"/>
      <c r="R57" s="190"/>
      <c r="S57" s="190"/>
      <c r="T57" s="190"/>
      <c r="U57" s="83"/>
      <c r="V57" s="83"/>
      <c r="W57" s="83"/>
      <c r="X57" s="83"/>
      <c r="Y57" s="83"/>
      <c r="Z57" s="83"/>
      <c r="AA57" s="83"/>
    </row>
    <row r="58" spans="1:27" ht="15.75" customHeight="1">
      <c r="A58" s="99">
        <v>423300</v>
      </c>
      <c r="B58" s="100" t="s">
        <v>63</v>
      </c>
      <c r="C58" s="86"/>
      <c r="D58" s="105"/>
      <c r="E58" s="105"/>
      <c r="F58" s="105"/>
      <c r="G58" s="102">
        <f t="shared" si="1"/>
        <v>0</v>
      </c>
      <c r="I58" s="189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83"/>
      <c r="V58" s="83"/>
      <c r="W58" s="83"/>
      <c r="X58" s="83"/>
      <c r="Y58" s="83"/>
      <c r="Z58" s="83"/>
      <c r="AA58" s="83"/>
    </row>
    <row r="59" spans="1:27" ht="15.75" customHeight="1">
      <c r="A59" s="99">
        <v>423400</v>
      </c>
      <c r="B59" s="100" t="s">
        <v>64</v>
      </c>
      <c r="C59" s="86"/>
      <c r="D59" s="109">
        <v>800000</v>
      </c>
      <c r="E59" s="105"/>
      <c r="F59" s="105"/>
      <c r="G59" s="102">
        <f t="shared" si="1"/>
        <v>800000</v>
      </c>
      <c r="I59" s="189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83"/>
      <c r="V59" s="83"/>
      <c r="W59" s="83"/>
      <c r="X59" s="83"/>
      <c r="Y59" s="83"/>
      <c r="Z59" s="83"/>
      <c r="AA59" s="83"/>
    </row>
    <row r="60" spans="1:27" ht="15.75" customHeight="1">
      <c r="A60" s="99">
        <v>423500</v>
      </c>
      <c r="B60" s="100" t="s">
        <v>65</v>
      </c>
      <c r="C60" s="86"/>
      <c r="D60" s="108">
        <v>17140000</v>
      </c>
      <c r="E60" s="107"/>
      <c r="F60" s="105"/>
      <c r="G60" s="102">
        <f t="shared" si="1"/>
        <v>17140000</v>
      </c>
      <c r="I60" s="189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83"/>
      <c r="V60" s="83"/>
      <c r="W60" s="83"/>
      <c r="X60" s="83"/>
      <c r="Y60" s="83"/>
      <c r="Z60" s="83"/>
      <c r="AA60" s="83"/>
    </row>
    <row r="61" spans="1:27" ht="15.75" customHeight="1">
      <c r="A61" s="99">
        <v>423600</v>
      </c>
      <c r="B61" s="100" t="s">
        <v>66</v>
      </c>
      <c r="C61" s="86"/>
      <c r="D61" s="105"/>
      <c r="E61" s="105"/>
      <c r="F61" s="105"/>
      <c r="G61" s="102">
        <f t="shared" si="1"/>
        <v>0</v>
      </c>
      <c r="I61" s="189"/>
      <c r="J61" s="194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83"/>
      <c r="V61" s="83"/>
      <c r="W61" s="83"/>
      <c r="X61" s="83"/>
      <c r="Y61" s="83"/>
      <c r="Z61" s="83"/>
      <c r="AA61" s="83"/>
    </row>
    <row r="62" spans="1:27" ht="15.75" customHeight="1">
      <c r="A62" s="99">
        <v>423700</v>
      </c>
      <c r="B62" s="100" t="s">
        <v>67</v>
      </c>
      <c r="C62" s="86"/>
      <c r="D62" s="105"/>
      <c r="E62" s="105"/>
      <c r="F62" s="105"/>
      <c r="G62" s="102">
        <f t="shared" si="1"/>
        <v>0</v>
      </c>
      <c r="I62" s="189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83"/>
      <c r="V62" s="83"/>
      <c r="W62" s="83"/>
      <c r="X62" s="83"/>
      <c r="Y62" s="83"/>
      <c r="Z62" s="83"/>
      <c r="AA62" s="83"/>
    </row>
    <row r="63" spans="1:27" ht="15.75" customHeight="1">
      <c r="A63" s="99">
        <v>423900</v>
      </c>
      <c r="B63" s="100" t="s">
        <v>68</v>
      </c>
      <c r="C63" s="86"/>
      <c r="D63" s="109">
        <v>2000000</v>
      </c>
      <c r="E63" s="105"/>
      <c r="F63" s="105"/>
      <c r="G63" s="102">
        <f t="shared" si="1"/>
        <v>2000000</v>
      </c>
      <c r="I63" s="189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83"/>
      <c r="V63" s="83"/>
      <c r="W63" s="83"/>
      <c r="X63" s="83"/>
      <c r="Y63" s="83"/>
      <c r="Z63" s="83"/>
      <c r="AA63" s="83"/>
    </row>
    <row r="64" spans="1:27" ht="15.75" customHeight="1">
      <c r="A64" s="95">
        <v>424000</v>
      </c>
      <c r="B64" s="96" t="s">
        <v>69</v>
      </c>
      <c r="C64" s="86"/>
      <c r="D64" s="104">
        <f>D65+D68+D67</f>
        <v>4250000</v>
      </c>
      <c r="E64" s="104">
        <f t="shared" ref="E64:F64" si="13">E65+E66+E67+E68</f>
        <v>1100000</v>
      </c>
      <c r="F64" s="104">
        <f t="shared" si="13"/>
        <v>0</v>
      </c>
      <c r="G64" s="98">
        <f t="shared" si="1"/>
        <v>5350000</v>
      </c>
      <c r="I64" s="189"/>
      <c r="J64" s="194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83"/>
      <c r="V64" s="83"/>
      <c r="W64" s="83"/>
      <c r="X64" s="83"/>
      <c r="Y64" s="83"/>
      <c r="Z64" s="83"/>
      <c r="AA64" s="83"/>
    </row>
    <row r="65" spans="1:20" ht="15.75" customHeight="1">
      <c r="A65" s="99">
        <v>424200</v>
      </c>
      <c r="B65" s="100" t="s">
        <v>70</v>
      </c>
      <c r="C65" s="86"/>
      <c r="D65" s="106">
        <v>2700000</v>
      </c>
      <c r="E65" s="106">
        <v>1100000</v>
      </c>
      <c r="F65" s="105"/>
      <c r="G65" s="102">
        <f t="shared" si="1"/>
        <v>3800000</v>
      </c>
    </row>
    <row r="66" spans="1:20" ht="15.75" customHeight="1">
      <c r="A66" s="99">
        <v>424300</v>
      </c>
      <c r="B66" s="100" t="s">
        <v>71</v>
      </c>
      <c r="C66" s="86"/>
      <c r="E66" s="105"/>
      <c r="F66" s="105"/>
      <c r="G66" s="102">
        <f t="shared" si="1"/>
        <v>0</v>
      </c>
    </row>
    <row r="67" spans="1:20" ht="15.75" customHeight="1">
      <c r="A67" s="99">
        <v>424600</v>
      </c>
      <c r="B67" s="100" t="s">
        <v>72</v>
      </c>
      <c r="C67" s="86"/>
      <c r="D67" s="105"/>
      <c r="E67" s="105"/>
      <c r="F67" s="105"/>
      <c r="G67" s="102">
        <f t="shared" si="1"/>
        <v>0</v>
      </c>
    </row>
    <row r="68" spans="1:20" ht="15.75" customHeight="1">
      <c r="A68" s="99">
        <v>424900</v>
      </c>
      <c r="B68" s="100" t="s">
        <v>73</v>
      </c>
      <c r="C68" s="86"/>
      <c r="D68" s="159">
        <v>1550000</v>
      </c>
      <c r="E68" s="105"/>
      <c r="F68" s="105"/>
      <c r="G68" s="102">
        <f>SUM(D68:F68)</f>
        <v>1550000</v>
      </c>
      <c r="J68" s="185"/>
    </row>
    <row r="69" spans="1:20" ht="15.75" customHeight="1">
      <c r="A69" s="95">
        <v>425000</v>
      </c>
      <c r="B69" s="96" t="s">
        <v>74</v>
      </c>
      <c r="C69" s="86"/>
      <c r="D69" s="104">
        <f t="shared" ref="D69:F69" si="14">D70+D71</f>
        <v>6800000</v>
      </c>
      <c r="E69" s="104">
        <f t="shared" si="14"/>
        <v>0</v>
      </c>
      <c r="F69" s="104">
        <f t="shared" si="14"/>
        <v>0</v>
      </c>
      <c r="G69" s="98">
        <f t="shared" si="1"/>
        <v>6800000</v>
      </c>
    </row>
    <row r="70" spans="1:20" ht="15.75" customHeight="1">
      <c r="A70" s="99">
        <v>425100</v>
      </c>
      <c r="B70" s="100" t="s">
        <v>75</v>
      </c>
      <c r="C70" s="86"/>
      <c r="D70" s="108">
        <v>5450000</v>
      </c>
      <c r="E70" s="107"/>
      <c r="F70" s="105"/>
      <c r="G70" s="102">
        <f t="shared" si="1"/>
        <v>5450000</v>
      </c>
    </row>
    <row r="71" spans="1:20" ht="15.75" customHeight="1">
      <c r="A71" s="99">
        <v>425200</v>
      </c>
      <c r="B71" s="100" t="s">
        <v>76</v>
      </c>
      <c r="C71" s="86"/>
      <c r="D71" s="109">
        <f>1350000</f>
        <v>1350000</v>
      </c>
      <c r="E71" s="105"/>
      <c r="F71" s="105"/>
      <c r="G71" s="102">
        <f t="shared" si="1"/>
        <v>1350000</v>
      </c>
    </row>
    <row r="72" spans="1:20" ht="15.75" customHeight="1">
      <c r="A72" s="95">
        <v>426000</v>
      </c>
      <c r="B72" s="96" t="s">
        <v>77</v>
      </c>
      <c r="C72" s="86"/>
      <c r="D72" s="104">
        <f t="shared" ref="D72:F72" si="15">SUM(D73:D79)</f>
        <v>4500000</v>
      </c>
      <c r="E72" s="104">
        <f t="shared" si="15"/>
        <v>0</v>
      </c>
      <c r="F72" s="104">
        <f t="shared" si="15"/>
        <v>0</v>
      </c>
      <c r="G72" s="98">
        <f t="shared" si="1"/>
        <v>4500000</v>
      </c>
    </row>
    <row r="73" spans="1:20" ht="15.75" customHeight="1">
      <c r="A73" s="99">
        <v>426100</v>
      </c>
      <c r="B73" s="100" t="s">
        <v>78</v>
      </c>
      <c r="C73" s="86"/>
      <c r="D73" s="109">
        <v>1250000</v>
      </c>
      <c r="E73" s="105"/>
      <c r="F73" s="105"/>
      <c r="G73" s="102">
        <f t="shared" si="1"/>
        <v>1250000</v>
      </c>
    </row>
    <row r="74" spans="1:20" ht="15.75" customHeight="1">
      <c r="A74" s="99">
        <v>426300</v>
      </c>
      <c r="B74" s="100" t="s">
        <v>79</v>
      </c>
      <c r="C74" s="86"/>
      <c r="D74" s="105"/>
      <c r="E74" s="105"/>
      <c r="F74" s="105"/>
      <c r="G74" s="102">
        <f t="shared" si="1"/>
        <v>0</v>
      </c>
    </row>
    <row r="75" spans="1:20" ht="15.75" customHeight="1">
      <c r="A75" s="99">
        <v>426400</v>
      </c>
      <c r="B75" s="100" t="s">
        <v>80</v>
      </c>
      <c r="C75" s="86"/>
      <c r="D75" s="105"/>
      <c r="E75" s="105"/>
      <c r="F75" s="105"/>
      <c r="G75" s="102">
        <f t="shared" si="1"/>
        <v>0</v>
      </c>
    </row>
    <row r="76" spans="1:20" ht="15.75" customHeight="1">
      <c r="A76" s="99">
        <v>426500</v>
      </c>
      <c r="B76" s="100" t="s">
        <v>81</v>
      </c>
      <c r="C76" s="86"/>
      <c r="D76" s="105"/>
      <c r="E76" s="105"/>
      <c r="F76" s="105"/>
      <c r="G76" s="102">
        <f t="shared" si="1"/>
        <v>0</v>
      </c>
    </row>
    <row r="77" spans="1:20" ht="15.75" customHeight="1">
      <c r="A77" s="99">
        <v>426600</v>
      </c>
      <c r="B77" s="100" t="s">
        <v>82</v>
      </c>
      <c r="C77" s="86"/>
      <c r="D77" s="109">
        <v>700000</v>
      </c>
      <c r="E77" s="105"/>
      <c r="F77" s="105"/>
      <c r="G77" s="102">
        <f t="shared" si="1"/>
        <v>700000</v>
      </c>
    </row>
    <row r="78" spans="1:20" s="142" customFormat="1" ht="15.75" customHeight="1">
      <c r="A78" s="137">
        <v>426800</v>
      </c>
      <c r="B78" s="138" t="s">
        <v>83</v>
      </c>
      <c r="C78" s="139"/>
      <c r="D78" s="108">
        <v>1000000</v>
      </c>
      <c r="E78" s="140"/>
      <c r="F78" s="140"/>
      <c r="G78" s="141">
        <f t="shared" si="1"/>
        <v>1000000</v>
      </c>
      <c r="I78" s="185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</row>
    <row r="79" spans="1:20" ht="15.75" customHeight="1">
      <c r="A79" s="99">
        <v>426900</v>
      </c>
      <c r="B79" s="100" t="s">
        <v>84</v>
      </c>
      <c r="C79" s="86"/>
      <c r="D79" s="106">
        <v>1550000</v>
      </c>
      <c r="E79" s="107"/>
      <c r="F79" s="105"/>
      <c r="G79" s="102">
        <f t="shared" si="1"/>
        <v>1550000</v>
      </c>
    </row>
    <row r="80" spans="1:20" ht="15.75" customHeight="1">
      <c r="A80" s="91">
        <v>430000</v>
      </c>
      <c r="B80" s="92" t="s">
        <v>85</v>
      </c>
      <c r="C80" s="86"/>
      <c r="D80" s="93">
        <f t="shared" ref="D80:F80" si="16">D81</f>
        <v>0</v>
      </c>
      <c r="E80" s="93">
        <f t="shared" si="16"/>
        <v>0</v>
      </c>
      <c r="F80" s="93">
        <f t="shared" si="16"/>
        <v>0</v>
      </c>
      <c r="G80" s="94">
        <f t="shared" si="1"/>
        <v>0</v>
      </c>
    </row>
    <row r="81" spans="1:27" ht="15.75" customHeight="1">
      <c r="A81" s="95">
        <v>431000</v>
      </c>
      <c r="B81" s="96" t="s">
        <v>85</v>
      </c>
      <c r="C81" s="86"/>
      <c r="D81" s="104">
        <f t="shared" ref="D81:F81" si="17">D82+D83</f>
        <v>0</v>
      </c>
      <c r="E81" s="104">
        <f t="shared" si="17"/>
        <v>0</v>
      </c>
      <c r="F81" s="104">
        <f t="shared" si="17"/>
        <v>0</v>
      </c>
      <c r="G81" s="98">
        <f t="shared" si="1"/>
        <v>0</v>
      </c>
      <c r="I81" s="189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83"/>
      <c r="V81" s="83"/>
      <c r="W81" s="83"/>
      <c r="X81" s="83"/>
      <c r="Y81" s="83"/>
      <c r="Z81" s="83"/>
      <c r="AA81" s="83"/>
    </row>
    <row r="82" spans="1:27" ht="15.75" customHeight="1">
      <c r="A82" s="99">
        <v>431100</v>
      </c>
      <c r="B82" s="100" t="s">
        <v>86</v>
      </c>
      <c r="C82" s="86"/>
      <c r="D82" s="105"/>
      <c r="E82" s="105"/>
      <c r="F82" s="105"/>
      <c r="G82" s="102">
        <f t="shared" si="1"/>
        <v>0</v>
      </c>
      <c r="I82" s="189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83"/>
      <c r="V82" s="83"/>
      <c r="W82" s="83"/>
      <c r="X82" s="83"/>
      <c r="Y82" s="83"/>
      <c r="Z82" s="83"/>
      <c r="AA82" s="83"/>
    </row>
    <row r="83" spans="1:27" ht="15.75" customHeight="1">
      <c r="A83" s="99">
        <v>431200</v>
      </c>
      <c r="B83" s="100" t="s">
        <v>87</v>
      </c>
      <c r="C83" s="86"/>
      <c r="D83" s="105"/>
      <c r="E83" s="105"/>
      <c r="F83" s="105"/>
      <c r="G83" s="102">
        <f t="shared" si="1"/>
        <v>0</v>
      </c>
      <c r="I83" s="189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83"/>
      <c r="V83" s="83"/>
      <c r="W83" s="83"/>
      <c r="X83" s="83"/>
      <c r="Y83" s="83"/>
      <c r="Z83" s="83"/>
      <c r="AA83" s="83"/>
    </row>
    <row r="84" spans="1:27" ht="15.75" customHeight="1">
      <c r="A84" s="91">
        <v>444000</v>
      </c>
      <c r="B84" s="92" t="s">
        <v>88</v>
      </c>
      <c r="C84" s="86"/>
      <c r="D84" s="110">
        <f t="shared" ref="D84:F84" si="18">SUM(D85:D89)</f>
        <v>0</v>
      </c>
      <c r="E84" s="110">
        <f t="shared" si="18"/>
        <v>0</v>
      </c>
      <c r="F84" s="110">
        <f t="shared" si="18"/>
        <v>0</v>
      </c>
      <c r="G84" s="94">
        <f t="shared" si="1"/>
        <v>0</v>
      </c>
      <c r="I84" s="189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83"/>
      <c r="V84" s="83"/>
      <c r="W84" s="83"/>
      <c r="X84" s="83"/>
      <c r="Y84" s="83"/>
      <c r="Z84" s="83"/>
      <c r="AA84" s="83"/>
    </row>
    <row r="85" spans="1:27" ht="15.75" customHeight="1">
      <c r="A85" s="111">
        <v>441100</v>
      </c>
      <c r="B85" s="112" t="s">
        <v>89</v>
      </c>
      <c r="C85" s="86"/>
      <c r="D85" s="107"/>
      <c r="E85" s="107"/>
      <c r="F85" s="105"/>
      <c r="G85" s="102">
        <f t="shared" si="1"/>
        <v>0</v>
      </c>
      <c r="I85" s="189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83"/>
      <c r="V85" s="83"/>
      <c r="W85" s="83"/>
      <c r="X85" s="83"/>
      <c r="Y85" s="83"/>
      <c r="Z85" s="83"/>
      <c r="AA85" s="83"/>
    </row>
    <row r="86" spans="1:27" ht="15.75" customHeight="1">
      <c r="A86" s="113">
        <v>441400</v>
      </c>
      <c r="B86" s="114" t="s">
        <v>90</v>
      </c>
      <c r="C86" s="86"/>
      <c r="D86" s="107"/>
      <c r="E86" s="107"/>
      <c r="F86" s="105"/>
      <c r="G86" s="102">
        <f t="shared" si="1"/>
        <v>0</v>
      </c>
      <c r="I86" s="189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83"/>
      <c r="V86" s="83"/>
      <c r="W86" s="83"/>
      <c r="X86" s="83"/>
      <c r="Y86" s="83"/>
      <c r="Z86" s="83"/>
      <c r="AA86" s="83"/>
    </row>
    <row r="87" spans="1:27" ht="15.75" customHeight="1">
      <c r="A87" s="115">
        <v>444100</v>
      </c>
      <c r="B87" s="114" t="s">
        <v>91</v>
      </c>
      <c r="C87" s="86"/>
      <c r="D87" s="107"/>
      <c r="E87" s="107"/>
      <c r="F87" s="105"/>
      <c r="G87" s="102">
        <f t="shared" si="1"/>
        <v>0</v>
      </c>
      <c r="I87" s="189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83"/>
      <c r="V87" s="83"/>
      <c r="W87" s="83"/>
      <c r="X87" s="83"/>
      <c r="Y87" s="83"/>
      <c r="Z87" s="83"/>
      <c r="AA87" s="83"/>
    </row>
    <row r="88" spans="1:27" ht="15.75" customHeight="1">
      <c r="A88" s="115">
        <v>444200</v>
      </c>
      <c r="B88" s="114" t="s">
        <v>92</v>
      </c>
      <c r="C88" s="86"/>
      <c r="D88" s="107"/>
      <c r="E88" s="107"/>
      <c r="F88" s="105"/>
      <c r="G88" s="102">
        <f t="shared" si="1"/>
        <v>0</v>
      </c>
      <c r="I88" s="189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83"/>
      <c r="V88" s="83"/>
      <c r="W88" s="83"/>
      <c r="X88" s="83"/>
      <c r="Y88" s="83"/>
      <c r="Z88" s="83"/>
      <c r="AA88" s="83"/>
    </row>
    <row r="89" spans="1:27" ht="15.75" customHeight="1">
      <c r="A89" s="115">
        <v>444300</v>
      </c>
      <c r="B89" s="116" t="s">
        <v>93</v>
      </c>
      <c r="C89" s="86"/>
      <c r="D89" s="117"/>
      <c r="E89" s="118"/>
      <c r="F89" s="118"/>
      <c r="G89" s="102">
        <f t="shared" si="1"/>
        <v>0</v>
      </c>
      <c r="I89" s="195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19"/>
      <c r="V89" s="119"/>
      <c r="W89" s="119"/>
      <c r="X89" s="119"/>
      <c r="Y89" s="119"/>
      <c r="Z89" s="119"/>
      <c r="AA89" s="119"/>
    </row>
    <row r="90" spans="1:27" ht="15.75" customHeight="1">
      <c r="A90" s="120">
        <v>460000</v>
      </c>
      <c r="B90" s="121" t="s">
        <v>94</v>
      </c>
      <c r="C90" s="86"/>
      <c r="D90" s="93">
        <f t="shared" ref="D90:F90" si="19">D91</f>
        <v>1350000</v>
      </c>
      <c r="E90" s="93">
        <f t="shared" si="19"/>
        <v>0</v>
      </c>
      <c r="F90" s="93">
        <f t="shared" si="19"/>
        <v>0</v>
      </c>
      <c r="G90" s="94">
        <f t="shared" si="1"/>
        <v>1350000</v>
      </c>
      <c r="I90" s="189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83"/>
      <c r="V90" s="83"/>
      <c r="W90" s="83"/>
      <c r="X90" s="83"/>
      <c r="Y90" s="83"/>
      <c r="Z90" s="83"/>
      <c r="AA90" s="83"/>
    </row>
    <row r="91" spans="1:27" ht="15.75" customHeight="1">
      <c r="A91" s="99">
        <v>465112</v>
      </c>
      <c r="B91" s="100" t="s">
        <v>95</v>
      </c>
      <c r="C91" s="86"/>
      <c r="D91" s="108">
        <f>1350000</f>
        <v>1350000</v>
      </c>
      <c r="E91" s="107"/>
      <c r="F91" s="105"/>
      <c r="G91" s="102">
        <f t="shared" si="1"/>
        <v>1350000</v>
      </c>
      <c r="I91" s="189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83"/>
      <c r="V91" s="83"/>
      <c r="W91" s="83"/>
      <c r="X91" s="83"/>
      <c r="Y91" s="83"/>
      <c r="Z91" s="83"/>
      <c r="AA91" s="83"/>
    </row>
    <row r="92" spans="1:27" ht="15.75" customHeight="1">
      <c r="A92" s="91">
        <v>480000</v>
      </c>
      <c r="B92" s="92" t="s">
        <v>96</v>
      </c>
      <c r="C92" s="86"/>
      <c r="D92" s="93">
        <f t="shared" ref="D92:F92" si="20">SUM(D93+D95+D98+D100)</f>
        <v>0</v>
      </c>
      <c r="E92" s="93">
        <f t="shared" si="20"/>
        <v>0</v>
      </c>
      <c r="F92" s="93">
        <f t="shared" si="20"/>
        <v>0</v>
      </c>
      <c r="G92" s="94">
        <f t="shared" si="1"/>
        <v>0</v>
      </c>
      <c r="I92" s="189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83"/>
      <c r="V92" s="83"/>
      <c r="W92" s="83"/>
      <c r="X92" s="83"/>
      <c r="Y92" s="83"/>
      <c r="Z92" s="83"/>
      <c r="AA92" s="83"/>
    </row>
    <row r="93" spans="1:27" ht="15.75" customHeight="1">
      <c r="A93" s="95">
        <v>481000</v>
      </c>
      <c r="B93" s="96" t="s">
        <v>97</v>
      </c>
      <c r="C93" s="86"/>
      <c r="D93" s="97">
        <f t="shared" ref="D93:F93" si="21">D94</f>
        <v>0</v>
      </c>
      <c r="E93" s="97">
        <f t="shared" si="21"/>
        <v>0</v>
      </c>
      <c r="F93" s="97">
        <f t="shared" si="21"/>
        <v>0</v>
      </c>
      <c r="G93" s="98">
        <f t="shared" si="1"/>
        <v>0</v>
      </c>
      <c r="I93" s="189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83"/>
      <c r="V93" s="83"/>
      <c r="W93" s="83"/>
      <c r="X93" s="83"/>
      <c r="Y93" s="83"/>
      <c r="Z93" s="83"/>
      <c r="AA93" s="83"/>
    </row>
    <row r="94" spans="1:27" ht="15.75" customHeight="1">
      <c r="A94" s="122">
        <v>481900</v>
      </c>
      <c r="B94" s="123" t="s">
        <v>98</v>
      </c>
      <c r="C94" s="86"/>
      <c r="D94" s="107"/>
      <c r="E94" s="107"/>
      <c r="F94" s="105"/>
      <c r="G94" s="102">
        <f t="shared" si="1"/>
        <v>0</v>
      </c>
      <c r="I94" s="189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83"/>
      <c r="V94" s="83"/>
      <c r="W94" s="83"/>
      <c r="X94" s="83"/>
      <c r="Y94" s="83"/>
      <c r="Z94" s="83"/>
      <c r="AA94" s="83"/>
    </row>
    <row r="95" spans="1:27" ht="15.75" customHeight="1">
      <c r="A95" s="95">
        <v>482000</v>
      </c>
      <c r="B95" s="96" t="s">
        <v>99</v>
      </c>
      <c r="C95" s="86"/>
      <c r="D95" s="104">
        <f t="shared" ref="D95:F95" si="22">D96+D97</f>
        <v>0</v>
      </c>
      <c r="E95" s="104">
        <f t="shared" si="22"/>
        <v>0</v>
      </c>
      <c r="F95" s="104">
        <f t="shared" si="22"/>
        <v>0</v>
      </c>
      <c r="G95" s="98">
        <f t="shared" si="1"/>
        <v>0</v>
      </c>
      <c r="I95" s="189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83"/>
      <c r="V95" s="83"/>
      <c r="W95" s="83"/>
      <c r="X95" s="83"/>
      <c r="Y95" s="83"/>
      <c r="Z95" s="83"/>
      <c r="AA95" s="83"/>
    </row>
    <row r="96" spans="1:27" ht="15.75" customHeight="1">
      <c r="A96" s="99">
        <v>482100</v>
      </c>
      <c r="B96" s="100" t="s">
        <v>100</v>
      </c>
      <c r="C96" s="86"/>
      <c r="D96" s="101"/>
      <c r="E96" s="101"/>
      <c r="F96" s="101"/>
      <c r="G96" s="102">
        <f t="shared" si="1"/>
        <v>0</v>
      </c>
      <c r="I96" s="189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83"/>
      <c r="V96" s="83"/>
      <c r="W96" s="83"/>
      <c r="X96" s="83"/>
      <c r="Y96" s="83"/>
      <c r="Z96" s="83"/>
      <c r="AA96" s="83"/>
    </row>
    <row r="97" spans="1:27" ht="15.75" customHeight="1">
      <c r="A97" s="99">
        <v>482200</v>
      </c>
      <c r="B97" s="100" t="s">
        <v>101</v>
      </c>
      <c r="C97" s="86"/>
      <c r="D97" s="101"/>
      <c r="E97" s="101"/>
      <c r="F97" s="101"/>
      <c r="G97" s="102">
        <f t="shared" si="1"/>
        <v>0</v>
      </c>
      <c r="I97" s="189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83"/>
      <c r="V97" s="83"/>
      <c r="W97" s="83"/>
      <c r="X97" s="83"/>
      <c r="Y97" s="83"/>
      <c r="Z97" s="83"/>
      <c r="AA97" s="83"/>
    </row>
    <row r="98" spans="1:27" ht="15.75" customHeight="1">
      <c r="A98" s="95">
        <v>483000</v>
      </c>
      <c r="B98" s="96" t="s">
        <v>102</v>
      </c>
      <c r="C98" s="86"/>
      <c r="D98" s="104">
        <f t="shared" ref="D98:F98" si="23">D99</f>
        <v>0</v>
      </c>
      <c r="E98" s="104">
        <f t="shared" si="23"/>
        <v>0</v>
      </c>
      <c r="F98" s="104">
        <f t="shared" si="23"/>
        <v>0</v>
      </c>
      <c r="G98" s="98">
        <f t="shared" si="1"/>
        <v>0</v>
      </c>
      <c r="I98" s="189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83"/>
      <c r="V98" s="83"/>
      <c r="W98" s="83"/>
      <c r="X98" s="83"/>
      <c r="Y98" s="83"/>
      <c r="Z98" s="83"/>
      <c r="AA98" s="83"/>
    </row>
    <row r="99" spans="1:27" ht="15.75" customHeight="1">
      <c r="A99" s="99">
        <v>483100</v>
      </c>
      <c r="B99" s="100" t="s">
        <v>103</v>
      </c>
      <c r="C99" s="86"/>
      <c r="D99" s="105"/>
      <c r="E99" s="105"/>
      <c r="F99" s="105"/>
      <c r="G99" s="102">
        <f t="shared" si="1"/>
        <v>0</v>
      </c>
      <c r="I99" s="189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83"/>
      <c r="V99" s="83"/>
      <c r="W99" s="83"/>
      <c r="X99" s="83"/>
      <c r="Y99" s="83"/>
      <c r="Z99" s="83"/>
      <c r="AA99" s="83"/>
    </row>
    <row r="100" spans="1:27" ht="15.75" customHeight="1">
      <c r="A100" s="95">
        <v>485000</v>
      </c>
      <c r="B100" s="96" t="s">
        <v>104</v>
      </c>
      <c r="C100" s="86"/>
      <c r="D100" s="104">
        <f t="shared" ref="D100:F100" si="24">D101</f>
        <v>0</v>
      </c>
      <c r="E100" s="104">
        <f t="shared" si="24"/>
        <v>0</v>
      </c>
      <c r="F100" s="104">
        <f t="shared" si="24"/>
        <v>0</v>
      </c>
      <c r="G100" s="98">
        <f t="shared" si="1"/>
        <v>0</v>
      </c>
      <c r="I100" s="189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83"/>
      <c r="V100" s="83"/>
      <c r="W100" s="83"/>
      <c r="X100" s="83"/>
      <c r="Y100" s="83"/>
      <c r="Z100" s="83"/>
      <c r="AA100" s="83"/>
    </row>
    <row r="101" spans="1:27" ht="15.75" customHeight="1">
      <c r="A101" s="99">
        <v>485119</v>
      </c>
      <c r="B101" s="100" t="s">
        <v>105</v>
      </c>
      <c r="C101" s="86"/>
      <c r="D101" s="105"/>
      <c r="E101" s="105"/>
      <c r="F101" s="105"/>
      <c r="G101" s="102">
        <f t="shared" si="1"/>
        <v>0</v>
      </c>
      <c r="I101" s="189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83"/>
      <c r="V101" s="83"/>
      <c r="W101" s="83"/>
      <c r="X101" s="83"/>
      <c r="Y101" s="83"/>
      <c r="Z101" s="83"/>
      <c r="AA101" s="83"/>
    </row>
    <row r="102" spans="1:27" ht="15.75" customHeight="1">
      <c r="A102" s="124">
        <v>500000</v>
      </c>
      <c r="B102" s="125" t="s">
        <v>106</v>
      </c>
      <c r="C102" s="86"/>
      <c r="D102" s="126">
        <f t="shared" ref="D102:F102" si="25">SUM(D103+D114)</f>
        <v>14510000</v>
      </c>
      <c r="E102" s="126">
        <f t="shared" si="25"/>
        <v>35000000</v>
      </c>
      <c r="F102" s="126">
        <f t="shared" si="25"/>
        <v>0</v>
      </c>
      <c r="G102" s="90">
        <f t="shared" si="1"/>
        <v>49510000</v>
      </c>
      <c r="I102" s="189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83"/>
      <c r="V102" s="83"/>
      <c r="W102" s="83"/>
      <c r="X102" s="83"/>
      <c r="Y102" s="83"/>
      <c r="Z102" s="83"/>
      <c r="AA102" s="83"/>
    </row>
    <row r="103" spans="1:27" ht="15.75" customHeight="1">
      <c r="A103" s="91">
        <v>510000</v>
      </c>
      <c r="B103" s="92" t="s">
        <v>107</v>
      </c>
      <c r="C103" s="86"/>
      <c r="D103" s="93">
        <f t="shared" ref="D103:F103" si="26">SUM(D104+D107+D112)</f>
        <v>14510000</v>
      </c>
      <c r="E103" s="93">
        <f t="shared" si="26"/>
        <v>35000000</v>
      </c>
      <c r="F103" s="93">
        <f t="shared" si="26"/>
        <v>0</v>
      </c>
      <c r="G103" s="94">
        <f t="shared" si="1"/>
        <v>49510000</v>
      </c>
      <c r="I103" s="189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83"/>
      <c r="V103" s="83"/>
      <c r="W103" s="83"/>
      <c r="X103" s="83"/>
      <c r="Y103" s="83"/>
      <c r="Z103" s="83"/>
      <c r="AA103" s="83"/>
    </row>
    <row r="104" spans="1:27" ht="15.75" customHeight="1">
      <c r="A104" s="95">
        <v>511000</v>
      </c>
      <c r="B104" s="96" t="s">
        <v>108</v>
      </c>
      <c r="C104" s="86"/>
      <c r="D104" s="104">
        <f t="shared" ref="D104:F104" si="27">D105+D106</f>
        <v>0</v>
      </c>
      <c r="E104" s="104">
        <f t="shared" si="27"/>
        <v>0</v>
      </c>
      <c r="F104" s="104">
        <f t="shared" si="27"/>
        <v>0</v>
      </c>
      <c r="G104" s="98">
        <f t="shared" si="1"/>
        <v>0</v>
      </c>
      <c r="I104" s="189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83"/>
      <c r="V104" s="83"/>
      <c r="W104" s="83"/>
      <c r="X104" s="83"/>
      <c r="Y104" s="83"/>
      <c r="Z104" s="83"/>
      <c r="AA104" s="83"/>
    </row>
    <row r="105" spans="1:27" ht="15.75" customHeight="1">
      <c r="A105" s="99">
        <v>511300</v>
      </c>
      <c r="B105" s="100" t="s">
        <v>109</v>
      </c>
      <c r="C105" s="86"/>
      <c r="D105" s="74"/>
      <c r="E105" s="105"/>
      <c r="F105" s="105"/>
      <c r="G105" s="102">
        <f t="shared" si="1"/>
        <v>0</v>
      </c>
      <c r="I105" s="189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83"/>
      <c r="V105" s="83"/>
      <c r="W105" s="83"/>
      <c r="X105" s="83"/>
      <c r="Y105" s="83"/>
      <c r="Z105" s="83"/>
      <c r="AA105" s="83"/>
    </row>
    <row r="106" spans="1:27" ht="15.75" customHeight="1">
      <c r="A106" s="99">
        <v>511400</v>
      </c>
      <c r="B106" s="100" t="s">
        <v>110</v>
      </c>
      <c r="C106" s="86"/>
      <c r="D106" s="157"/>
      <c r="E106" s="107"/>
      <c r="F106" s="105"/>
      <c r="G106" s="102">
        <f t="shared" si="1"/>
        <v>0</v>
      </c>
      <c r="I106" s="189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83"/>
      <c r="V106" s="83"/>
      <c r="W106" s="83"/>
      <c r="X106" s="83"/>
      <c r="Y106" s="83"/>
      <c r="Z106" s="83"/>
      <c r="AA106" s="83"/>
    </row>
    <row r="107" spans="1:27" ht="15.75" customHeight="1">
      <c r="A107" s="95">
        <v>512000</v>
      </c>
      <c r="B107" s="96" t="s">
        <v>111</v>
      </c>
      <c r="C107" s="86"/>
      <c r="D107" s="104">
        <f t="shared" ref="D107:F107" si="28">SUM(D108:D111)</f>
        <v>13660000</v>
      </c>
      <c r="E107" s="104">
        <f t="shared" si="28"/>
        <v>0</v>
      </c>
      <c r="F107" s="104">
        <f t="shared" si="28"/>
        <v>0</v>
      </c>
      <c r="G107" s="98">
        <f t="shared" si="1"/>
        <v>13660000</v>
      </c>
      <c r="I107" s="189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83"/>
      <c r="V107" s="83"/>
      <c r="W107" s="83"/>
      <c r="X107" s="83"/>
      <c r="Y107" s="83"/>
      <c r="Z107" s="83"/>
      <c r="AA107" s="83"/>
    </row>
    <row r="108" spans="1:27" s="142" customFormat="1" ht="15.75" customHeight="1">
      <c r="A108" s="137">
        <v>512200</v>
      </c>
      <c r="B108" s="138" t="s">
        <v>112</v>
      </c>
      <c r="C108" s="139"/>
      <c r="D108" s="108">
        <v>7860000</v>
      </c>
      <c r="E108" s="140"/>
      <c r="F108" s="140"/>
      <c r="G108" s="141">
        <f t="shared" si="1"/>
        <v>7860000</v>
      </c>
      <c r="I108" s="189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43"/>
      <c r="V108" s="143"/>
      <c r="W108" s="143"/>
      <c r="X108" s="143"/>
      <c r="Y108" s="143"/>
      <c r="Z108" s="143"/>
      <c r="AA108" s="143"/>
    </row>
    <row r="109" spans="1:27" s="142" customFormat="1" ht="15.75" customHeight="1">
      <c r="A109" s="137">
        <v>512600</v>
      </c>
      <c r="B109" s="138" t="s">
        <v>113</v>
      </c>
      <c r="C109" s="139"/>
      <c r="D109" s="108">
        <v>5800000</v>
      </c>
      <c r="E109" s="140"/>
      <c r="F109" s="140"/>
      <c r="G109" s="141">
        <f t="shared" si="1"/>
        <v>5800000</v>
      </c>
      <c r="I109" s="197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43"/>
      <c r="V109" s="143"/>
      <c r="W109" s="143"/>
      <c r="X109" s="143"/>
      <c r="Y109" s="143"/>
      <c r="Z109" s="143"/>
      <c r="AA109" s="143"/>
    </row>
    <row r="110" spans="1:27" ht="15.75" customHeight="1">
      <c r="A110" s="99">
        <v>512800</v>
      </c>
      <c r="B110" s="100" t="s">
        <v>114</v>
      </c>
      <c r="C110" s="86"/>
      <c r="D110" s="105"/>
      <c r="E110" s="105"/>
      <c r="F110" s="105"/>
      <c r="G110" s="102">
        <f t="shared" si="1"/>
        <v>0</v>
      </c>
      <c r="I110" s="189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83"/>
      <c r="V110" s="83"/>
      <c r="W110" s="83"/>
      <c r="X110" s="83"/>
      <c r="Y110" s="83"/>
      <c r="Z110" s="83"/>
      <c r="AA110" s="83"/>
    </row>
    <row r="111" spans="1:27" ht="15.75" customHeight="1">
      <c r="A111" s="99">
        <v>512900</v>
      </c>
      <c r="B111" s="100" t="s">
        <v>115</v>
      </c>
      <c r="C111" s="86"/>
      <c r="D111" s="105"/>
      <c r="E111" s="105"/>
      <c r="F111" s="105"/>
      <c r="G111" s="102">
        <f t="shared" si="1"/>
        <v>0</v>
      </c>
      <c r="I111" s="189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83"/>
      <c r="V111" s="83"/>
      <c r="W111" s="83"/>
      <c r="X111" s="83"/>
      <c r="Y111" s="83"/>
      <c r="Z111" s="83"/>
      <c r="AA111" s="83"/>
    </row>
    <row r="112" spans="1:27" ht="15.75" customHeight="1">
      <c r="A112" s="95">
        <v>515000</v>
      </c>
      <c r="B112" s="96" t="s">
        <v>116</v>
      </c>
      <c r="C112" s="86"/>
      <c r="D112" s="104">
        <f t="shared" ref="D112:F112" si="29">D113</f>
        <v>850000</v>
      </c>
      <c r="E112" s="104">
        <f t="shared" si="29"/>
        <v>35000000</v>
      </c>
      <c r="F112" s="104">
        <f t="shared" si="29"/>
        <v>0</v>
      </c>
      <c r="G112" s="98">
        <f t="shared" si="1"/>
        <v>35850000</v>
      </c>
      <c r="I112" s="189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83"/>
      <c r="V112" s="83"/>
      <c r="W112" s="83"/>
      <c r="X112" s="83"/>
      <c r="Y112" s="83"/>
      <c r="Z112" s="83"/>
      <c r="AA112" s="83"/>
    </row>
    <row r="113" spans="1:20" s="142" customFormat="1" ht="15.75" customHeight="1">
      <c r="A113" s="137">
        <v>515100</v>
      </c>
      <c r="B113" s="138" t="s">
        <v>117</v>
      </c>
      <c r="C113" s="139"/>
      <c r="D113" s="108">
        <v>850000</v>
      </c>
      <c r="E113" s="108">
        <v>35000000</v>
      </c>
      <c r="F113" s="140"/>
      <c r="G113" s="141">
        <f t="shared" si="1"/>
        <v>35850000</v>
      </c>
      <c r="I113" s="185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</row>
    <row r="114" spans="1:20" ht="15.75" customHeight="1">
      <c r="A114" s="91">
        <v>520000</v>
      </c>
      <c r="B114" s="92" t="s">
        <v>118</v>
      </c>
      <c r="C114" s="86"/>
      <c r="D114" s="93">
        <f t="shared" ref="D114:F114" si="30">SUM(D115)</f>
        <v>0</v>
      </c>
      <c r="E114" s="93">
        <f t="shared" si="30"/>
        <v>0</v>
      </c>
      <c r="F114" s="93">
        <f t="shared" si="30"/>
        <v>0</v>
      </c>
      <c r="G114" s="94">
        <f t="shared" si="1"/>
        <v>0</v>
      </c>
    </row>
    <row r="115" spans="1:20" ht="15.75" customHeight="1">
      <c r="A115" s="95">
        <v>523000</v>
      </c>
      <c r="B115" s="96" t="s">
        <v>119</v>
      </c>
      <c r="C115" s="86"/>
      <c r="D115" s="104">
        <f t="shared" ref="D115:F115" si="31">SUM(D116)</f>
        <v>0</v>
      </c>
      <c r="E115" s="104">
        <f t="shared" si="31"/>
        <v>0</v>
      </c>
      <c r="F115" s="104">
        <f t="shared" si="31"/>
        <v>0</v>
      </c>
      <c r="G115" s="98">
        <f t="shared" si="1"/>
        <v>0</v>
      </c>
    </row>
    <row r="116" spans="1:20" ht="15.75" customHeight="1">
      <c r="A116" s="127">
        <v>523100</v>
      </c>
      <c r="B116" s="128" t="s">
        <v>120</v>
      </c>
      <c r="C116" s="86"/>
      <c r="D116" s="129"/>
      <c r="E116" s="129"/>
      <c r="F116" s="129"/>
      <c r="G116" s="130">
        <f t="shared" si="1"/>
        <v>0</v>
      </c>
    </row>
    <row r="117" spans="1:20" ht="15.75" customHeight="1">
      <c r="A117" s="131" t="s">
        <v>121</v>
      </c>
      <c r="B117" s="132" t="s">
        <v>122</v>
      </c>
      <c r="C117" s="86"/>
      <c r="D117" s="133">
        <f t="shared" ref="D117:F117" si="32">D14+D102</f>
        <v>335202113</v>
      </c>
      <c r="E117" s="133">
        <f t="shared" si="32"/>
        <v>36100000</v>
      </c>
      <c r="F117" s="134">
        <f t="shared" si="32"/>
        <v>0</v>
      </c>
      <c r="G117" s="135">
        <f t="shared" si="1"/>
        <v>371302113</v>
      </c>
      <c r="J117" s="191"/>
    </row>
    <row r="118" spans="1:20" ht="15.75" customHeight="1">
      <c r="A118" s="81"/>
      <c r="B118" s="81"/>
      <c r="C118" s="86"/>
      <c r="D118" s="81"/>
      <c r="E118" s="81"/>
      <c r="F118" s="81"/>
      <c r="G118" s="82"/>
      <c r="J118" s="191"/>
    </row>
    <row r="119" spans="1:20" ht="15.75" customHeight="1">
      <c r="A119" s="81"/>
      <c r="B119" s="78" t="s">
        <v>123</v>
      </c>
      <c r="D119" s="78"/>
      <c r="E119" s="78"/>
      <c r="F119" s="78"/>
      <c r="G119" s="79"/>
    </row>
    <row r="120" spans="1:20" ht="15.75" customHeight="1">
      <c r="G120" s="77"/>
    </row>
    <row r="121" spans="1:20" ht="15.75" customHeight="1">
      <c r="G121" s="136"/>
      <c r="J121" s="191"/>
    </row>
    <row r="122" spans="1:20" ht="15.75" customHeight="1">
      <c r="G122" s="146"/>
      <c r="J122" s="191"/>
    </row>
    <row r="123" spans="1:20" ht="15.75" customHeight="1">
      <c r="G123" s="77"/>
    </row>
    <row r="124" spans="1:20" ht="15.75" customHeight="1">
      <c r="G124" s="77"/>
      <c r="J124" s="191"/>
    </row>
    <row r="125" spans="1:20" ht="15.75" customHeight="1">
      <c r="G125" s="77"/>
    </row>
    <row r="126" spans="1:20" ht="15.75" customHeight="1">
      <c r="G126" s="136"/>
    </row>
    <row r="127" spans="1:20" ht="15.75" customHeight="1">
      <c r="G127" s="77"/>
    </row>
    <row r="128" spans="1:20" ht="15.75" customHeight="1">
      <c r="G128" s="77"/>
    </row>
    <row r="129" spans="7:7" ht="15.75" customHeight="1">
      <c r="G129" s="77"/>
    </row>
    <row r="130" spans="7:7" ht="15.75" customHeight="1">
      <c r="G130" s="77"/>
    </row>
    <row r="131" spans="7:7" ht="15.75" customHeight="1">
      <c r="G131" s="77"/>
    </row>
    <row r="132" spans="7:7" ht="15.75" customHeight="1">
      <c r="G132" s="77"/>
    </row>
    <row r="133" spans="7:7" ht="15.75" customHeight="1">
      <c r="G133" s="77"/>
    </row>
    <row r="134" spans="7:7" ht="15.75" customHeight="1">
      <c r="G134" s="77"/>
    </row>
    <row r="135" spans="7:7" ht="15.75" customHeight="1">
      <c r="G135" s="77"/>
    </row>
    <row r="136" spans="7:7" ht="15.75" customHeight="1">
      <c r="G136" s="77"/>
    </row>
    <row r="137" spans="7:7" ht="15.75" customHeight="1">
      <c r="G137" s="77"/>
    </row>
    <row r="138" spans="7:7" ht="15.75" customHeight="1">
      <c r="G138" s="77"/>
    </row>
    <row r="139" spans="7:7" ht="15.75" customHeight="1">
      <c r="G139" s="77"/>
    </row>
    <row r="140" spans="7:7" ht="15.75" customHeight="1">
      <c r="G140" s="77"/>
    </row>
    <row r="141" spans="7:7" ht="15.75" customHeight="1">
      <c r="G141" s="77"/>
    </row>
    <row r="142" spans="7:7" ht="15.75" customHeight="1">
      <c r="G142" s="77"/>
    </row>
    <row r="143" spans="7:7" ht="15.75" customHeight="1">
      <c r="G143" s="77"/>
    </row>
    <row r="144" spans="7:7" ht="15.75" customHeight="1">
      <c r="G144" s="77"/>
    </row>
    <row r="145" spans="7:7" ht="15.75" customHeight="1">
      <c r="G145" s="77"/>
    </row>
    <row r="146" spans="7:7" ht="15.75" customHeight="1">
      <c r="G146" s="77"/>
    </row>
    <row r="147" spans="7:7" ht="15.75" customHeight="1">
      <c r="G147" s="77"/>
    </row>
    <row r="148" spans="7:7" ht="15.75" customHeight="1">
      <c r="G148" s="77"/>
    </row>
    <row r="149" spans="7:7" ht="15.75" customHeight="1">
      <c r="G149" s="77"/>
    </row>
    <row r="150" spans="7:7" ht="15.75" customHeight="1">
      <c r="G150" s="77"/>
    </row>
    <row r="151" spans="7:7" ht="15.75" customHeight="1">
      <c r="G151" s="77"/>
    </row>
    <row r="152" spans="7:7" ht="15.75" customHeight="1">
      <c r="G152" s="77"/>
    </row>
    <row r="153" spans="7:7" ht="15.75" customHeight="1">
      <c r="G153" s="77"/>
    </row>
    <row r="154" spans="7:7" ht="15.75" customHeight="1">
      <c r="G154" s="77"/>
    </row>
    <row r="155" spans="7:7" ht="15.75" customHeight="1">
      <c r="G155" s="77"/>
    </row>
    <row r="156" spans="7:7" ht="15.75" customHeight="1">
      <c r="G156" s="77"/>
    </row>
    <row r="157" spans="7:7" ht="15.75" customHeight="1">
      <c r="G157" s="77"/>
    </row>
    <row r="158" spans="7:7" ht="15.75" customHeight="1">
      <c r="G158" s="77"/>
    </row>
    <row r="159" spans="7:7" ht="15.75" customHeight="1">
      <c r="G159" s="77"/>
    </row>
    <row r="160" spans="7:7" ht="15.75" customHeight="1">
      <c r="G160" s="77"/>
    </row>
    <row r="161" spans="7:7" ht="15.75" customHeight="1">
      <c r="G161" s="77"/>
    </row>
    <row r="162" spans="7:7" ht="15.75" customHeight="1">
      <c r="G162" s="77"/>
    </row>
    <row r="163" spans="7:7" ht="15.75" customHeight="1">
      <c r="G163" s="77"/>
    </row>
    <row r="164" spans="7:7" ht="15.75" customHeight="1">
      <c r="G164" s="77"/>
    </row>
    <row r="165" spans="7:7" ht="15.75" customHeight="1">
      <c r="G165" s="77"/>
    </row>
    <row r="166" spans="7:7" ht="15.75" customHeight="1">
      <c r="G166" s="77"/>
    </row>
    <row r="167" spans="7:7" ht="15.75" customHeight="1">
      <c r="G167" s="77"/>
    </row>
    <row r="168" spans="7:7" ht="15.75" customHeight="1">
      <c r="G168" s="77"/>
    </row>
    <row r="169" spans="7:7" ht="15.75" customHeight="1">
      <c r="G169" s="77"/>
    </row>
    <row r="170" spans="7:7" ht="15.75" customHeight="1">
      <c r="G170" s="77"/>
    </row>
    <row r="171" spans="7:7" ht="15.75" customHeight="1">
      <c r="G171" s="77"/>
    </row>
    <row r="172" spans="7:7" ht="15.75" customHeight="1">
      <c r="G172" s="77"/>
    </row>
    <row r="173" spans="7:7" ht="15.75" customHeight="1">
      <c r="G173" s="77"/>
    </row>
    <row r="174" spans="7:7" ht="15.75" customHeight="1">
      <c r="G174" s="77"/>
    </row>
    <row r="175" spans="7:7" ht="15.75" customHeight="1">
      <c r="G175" s="77"/>
    </row>
    <row r="176" spans="7:7" ht="15.75" customHeight="1">
      <c r="G176" s="77"/>
    </row>
    <row r="177" spans="7:7" ht="15.75" customHeight="1">
      <c r="G177" s="77"/>
    </row>
    <row r="178" spans="7:7" ht="15.75" customHeight="1">
      <c r="G178" s="77"/>
    </row>
    <row r="179" spans="7:7" ht="15.75" customHeight="1">
      <c r="G179" s="77"/>
    </row>
    <row r="180" spans="7:7" ht="15.75" customHeight="1">
      <c r="G180" s="77"/>
    </row>
    <row r="181" spans="7:7" ht="15.75" customHeight="1">
      <c r="G181" s="77"/>
    </row>
    <row r="182" spans="7:7" ht="15.75" customHeight="1">
      <c r="G182" s="77"/>
    </row>
    <row r="183" spans="7:7" ht="15.75" customHeight="1">
      <c r="G183" s="77"/>
    </row>
    <row r="184" spans="7:7" ht="15.75" customHeight="1">
      <c r="G184" s="77"/>
    </row>
    <row r="185" spans="7:7" ht="15.75" customHeight="1">
      <c r="G185" s="77"/>
    </row>
    <row r="186" spans="7:7" ht="15.75" customHeight="1">
      <c r="G186" s="77"/>
    </row>
    <row r="187" spans="7:7" ht="15.75" customHeight="1">
      <c r="G187" s="77"/>
    </row>
    <row r="188" spans="7:7" ht="15.75" customHeight="1">
      <c r="G188" s="77"/>
    </row>
    <row r="189" spans="7:7" ht="15.75" customHeight="1">
      <c r="G189" s="77"/>
    </row>
    <row r="190" spans="7:7" ht="15.75" customHeight="1">
      <c r="G190" s="77"/>
    </row>
    <row r="191" spans="7:7" ht="15.75" customHeight="1">
      <c r="G191" s="77"/>
    </row>
    <row r="192" spans="7:7" ht="15.75" customHeight="1">
      <c r="G192" s="77"/>
    </row>
    <row r="193" spans="7:7" ht="15.75" customHeight="1">
      <c r="G193" s="77"/>
    </row>
    <row r="194" spans="7:7" ht="15.75" customHeight="1">
      <c r="G194" s="77"/>
    </row>
    <row r="195" spans="7:7" ht="15.75" customHeight="1">
      <c r="G195" s="77"/>
    </row>
    <row r="196" spans="7:7" ht="15.75" customHeight="1">
      <c r="G196" s="77"/>
    </row>
    <row r="197" spans="7:7" ht="15.75" customHeight="1">
      <c r="G197" s="77"/>
    </row>
    <row r="198" spans="7:7" ht="15.75" customHeight="1">
      <c r="G198" s="77"/>
    </row>
    <row r="199" spans="7:7" ht="15.75" customHeight="1">
      <c r="G199" s="77"/>
    </row>
    <row r="200" spans="7:7" ht="15.75" customHeight="1">
      <c r="G200" s="77"/>
    </row>
    <row r="201" spans="7:7" ht="15.75" customHeight="1">
      <c r="G201" s="77"/>
    </row>
    <row r="202" spans="7:7" ht="15.75" customHeight="1">
      <c r="G202" s="77"/>
    </row>
    <row r="203" spans="7:7" ht="15.75" customHeight="1">
      <c r="G203" s="77"/>
    </row>
    <row r="204" spans="7:7" ht="15.75" customHeight="1">
      <c r="G204" s="77"/>
    </row>
    <row r="205" spans="7:7" ht="15.75" customHeight="1">
      <c r="G205" s="77"/>
    </row>
    <row r="206" spans="7:7" ht="15.75" customHeight="1">
      <c r="G206" s="77"/>
    </row>
    <row r="207" spans="7:7" ht="15.75" customHeight="1">
      <c r="G207" s="77"/>
    </row>
    <row r="208" spans="7:7" ht="15.75" customHeight="1">
      <c r="G208" s="77"/>
    </row>
    <row r="209" spans="7:7" ht="15.75" customHeight="1">
      <c r="G209" s="77"/>
    </row>
    <row r="210" spans="7:7" ht="15.75" customHeight="1">
      <c r="G210" s="77"/>
    </row>
    <row r="211" spans="7:7" ht="15.75" customHeight="1">
      <c r="G211" s="77"/>
    </row>
    <row r="212" spans="7:7" ht="15.75" customHeight="1">
      <c r="G212" s="77"/>
    </row>
    <row r="213" spans="7:7" ht="15.75" customHeight="1">
      <c r="G213" s="77"/>
    </row>
    <row r="214" spans="7:7" ht="15.75" customHeight="1">
      <c r="G214" s="77"/>
    </row>
    <row r="215" spans="7:7" ht="15.75" customHeight="1">
      <c r="G215" s="77"/>
    </row>
    <row r="216" spans="7:7" ht="15.75" customHeight="1">
      <c r="G216" s="77"/>
    </row>
    <row r="217" spans="7:7" ht="15.75" customHeight="1">
      <c r="G217" s="77"/>
    </row>
    <row r="218" spans="7:7" ht="15.75" customHeight="1">
      <c r="G218" s="77"/>
    </row>
    <row r="219" spans="7:7" ht="15.75" customHeight="1">
      <c r="G219" s="77"/>
    </row>
    <row r="220" spans="7:7" ht="15.75" customHeight="1">
      <c r="G220" s="77"/>
    </row>
    <row r="221" spans="7:7" ht="15.75" customHeight="1">
      <c r="G221" s="77"/>
    </row>
    <row r="222" spans="7:7" ht="15.75" customHeight="1">
      <c r="G222" s="77"/>
    </row>
    <row r="223" spans="7:7" ht="15.75" customHeight="1">
      <c r="G223" s="77"/>
    </row>
    <row r="224" spans="7:7" ht="15.75" customHeight="1">
      <c r="G224" s="77"/>
    </row>
    <row r="225" spans="7:7" ht="15.75" customHeight="1">
      <c r="G225" s="77"/>
    </row>
    <row r="226" spans="7:7" ht="15.75" customHeight="1">
      <c r="G226" s="77"/>
    </row>
    <row r="227" spans="7:7" ht="15.75" customHeight="1">
      <c r="G227" s="77"/>
    </row>
    <row r="228" spans="7:7" ht="15.75" customHeight="1">
      <c r="G228" s="77"/>
    </row>
    <row r="229" spans="7:7" ht="15.75" customHeight="1">
      <c r="G229" s="77"/>
    </row>
    <row r="230" spans="7:7" ht="15.75" customHeight="1">
      <c r="G230" s="77"/>
    </row>
    <row r="231" spans="7:7" ht="15.75" customHeight="1">
      <c r="G231" s="77"/>
    </row>
    <row r="232" spans="7:7" ht="15.75" customHeight="1">
      <c r="G232" s="77"/>
    </row>
    <row r="233" spans="7:7" ht="15.75" customHeight="1">
      <c r="G233" s="77"/>
    </row>
    <row r="234" spans="7:7" ht="15.75" customHeight="1">
      <c r="G234" s="77"/>
    </row>
    <row r="235" spans="7:7" ht="15.75" customHeight="1">
      <c r="G235" s="77"/>
    </row>
    <row r="236" spans="7:7" ht="15.75" customHeight="1">
      <c r="G236" s="77"/>
    </row>
    <row r="237" spans="7:7" ht="15.75" customHeight="1">
      <c r="G237" s="77"/>
    </row>
    <row r="238" spans="7:7" ht="15.75" customHeight="1">
      <c r="G238" s="77"/>
    </row>
    <row r="239" spans="7:7" ht="15.75" customHeight="1">
      <c r="G239" s="77"/>
    </row>
    <row r="240" spans="7:7" ht="15.75" customHeight="1">
      <c r="G240" s="77"/>
    </row>
    <row r="241" spans="7:7" ht="15.75" customHeight="1">
      <c r="G241" s="77"/>
    </row>
    <row r="242" spans="7:7" ht="15.75" customHeight="1">
      <c r="G242" s="77"/>
    </row>
    <row r="243" spans="7:7" ht="15.75" customHeight="1">
      <c r="G243" s="77"/>
    </row>
    <row r="244" spans="7:7" ht="15.75" customHeight="1">
      <c r="G244" s="77"/>
    </row>
    <row r="245" spans="7:7" ht="15.75" customHeight="1">
      <c r="G245" s="77"/>
    </row>
    <row r="246" spans="7:7" ht="15.75" customHeight="1">
      <c r="G246" s="77"/>
    </row>
    <row r="247" spans="7:7" ht="15.75" customHeight="1">
      <c r="G247" s="77"/>
    </row>
    <row r="248" spans="7:7" ht="15.75" customHeight="1">
      <c r="G248" s="77"/>
    </row>
    <row r="249" spans="7:7" ht="15.75" customHeight="1">
      <c r="G249" s="77"/>
    </row>
    <row r="250" spans="7:7" ht="15.75" customHeight="1">
      <c r="G250" s="77"/>
    </row>
    <row r="251" spans="7:7" ht="15.75" customHeight="1">
      <c r="G251" s="77"/>
    </row>
    <row r="252" spans="7:7" ht="15.75" customHeight="1">
      <c r="G252" s="77"/>
    </row>
    <row r="253" spans="7:7" ht="15.75" customHeight="1">
      <c r="G253" s="77"/>
    </row>
    <row r="254" spans="7:7" ht="15.75" customHeight="1">
      <c r="G254" s="77"/>
    </row>
    <row r="255" spans="7:7" ht="15.75" customHeight="1">
      <c r="G255" s="77"/>
    </row>
    <row r="256" spans="7:7" ht="15.75" customHeight="1">
      <c r="G256" s="77"/>
    </row>
    <row r="257" spans="7:7" ht="15.75" customHeight="1">
      <c r="G257" s="77"/>
    </row>
    <row r="258" spans="7:7" ht="15.75" customHeight="1">
      <c r="G258" s="77"/>
    </row>
    <row r="259" spans="7:7" ht="15.75" customHeight="1">
      <c r="G259" s="77"/>
    </row>
    <row r="260" spans="7:7" ht="15.75" customHeight="1">
      <c r="G260" s="77"/>
    </row>
    <row r="261" spans="7:7" ht="15.75" customHeight="1">
      <c r="G261" s="77"/>
    </row>
    <row r="262" spans="7:7" ht="15.75" customHeight="1">
      <c r="G262" s="77"/>
    </row>
    <row r="263" spans="7:7" ht="15.75" customHeight="1">
      <c r="G263" s="77"/>
    </row>
    <row r="264" spans="7:7" ht="15.75" customHeight="1">
      <c r="G264" s="77"/>
    </row>
    <row r="265" spans="7:7" ht="15.75" customHeight="1">
      <c r="G265" s="77"/>
    </row>
    <row r="266" spans="7:7" ht="15.75" customHeight="1">
      <c r="G266" s="77"/>
    </row>
    <row r="267" spans="7:7" ht="15.75" customHeight="1">
      <c r="G267" s="77"/>
    </row>
    <row r="268" spans="7:7" ht="15.75" customHeight="1">
      <c r="G268" s="77"/>
    </row>
    <row r="269" spans="7:7" ht="15.75" customHeight="1">
      <c r="G269" s="77"/>
    </row>
    <row r="270" spans="7:7" ht="15.75" customHeight="1">
      <c r="G270" s="77"/>
    </row>
    <row r="271" spans="7:7" ht="15.75" customHeight="1">
      <c r="G271" s="77"/>
    </row>
    <row r="272" spans="7:7" ht="15.75" customHeight="1">
      <c r="G272" s="77"/>
    </row>
    <row r="273" spans="7:7" ht="15.75" customHeight="1">
      <c r="G273" s="77"/>
    </row>
    <row r="274" spans="7:7" ht="15.75" customHeight="1">
      <c r="G274" s="77"/>
    </row>
    <row r="275" spans="7:7" ht="15.75" customHeight="1">
      <c r="G275" s="77"/>
    </row>
    <row r="276" spans="7:7" ht="15.75" customHeight="1">
      <c r="G276" s="77"/>
    </row>
    <row r="277" spans="7:7" ht="15.75" customHeight="1">
      <c r="G277" s="77"/>
    </row>
    <row r="278" spans="7:7" ht="15.75" customHeight="1">
      <c r="G278" s="77"/>
    </row>
    <row r="279" spans="7:7" ht="15.75" customHeight="1">
      <c r="G279" s="77"/>
    </row>
    <row r="280" spans="7:7" ht="15.75" customHeight="1">
      <c r="G280" s="77"/>
    </row>
    <row r="281" spans="7:7" ht="15.75" customHeight="1">
      <c r="G281" s="77"/>
    </row>
    <row r="282" spans="7:7" ht="15.75" customHeight="1">
      <c r="G282" s="77"/>
    </row>
    <row r="283" spans="7:7" ht="15.75" customHeight="1">
      <c r="G283" s="77"/>
    </row>
    <row r="284" spans="7:7" ht="15.75" customHeight="1">
      <c r="G284" s="77"/>
    </row>
    <row r="285" spans="7:7" ht="15.75" customHeight="1">
      <c r="G285" s="77"/>
    </row>
    <row r="286" spans="7:7" ht="15.75" customHeight="1">
      <c r="G286" s="77"/>
    </row>
    <row r="287" spans="7:7" ht="15.75" customHeight="1">
      <c r="G287" s="77"/>
    </row>
    <row r="288" spans="7:7" ht="15.75" customHeight="1">
      <c r="G288" s="77"/>
    </row>
    <row r="289" spans="7:7" ht="15.75" customHeight="1">
      <c r="G289" s="77"/>
    </row>
    <row r="290" spans="7:7" ht="15.75" customHeight="1">
      <c r="G290" s="77"/>
    </row>
    <row r="291" spans="7:7" ht="15.75" customHeight="1">
      <c r="G291" s="77"/>
    </row>
    <row r="292" spans="7:7" ht="15.75" customHeight="1">
      <c r="G292" s="77"/>
    </row>
    <row r="293" spans="7:7" ht="15.75" customHeight="1">
      <c r="G293" s="77"/>
    </row>
    <row r="294" spans="7:7" ht="15.75" customHeight="1">
      <c r="G294" s="77"/>
    </row>
    <row r="295" spans="7:7" ht="15.75" customHeight="1">
      <c r="G295" s="77"/>
    </row>
    <row r="296" spans="7:7" ht="15.75" customHeight="1">
      <c r="G296" s="77"/>
    </row>
    <row r="297" spans="7:7" ht="15.75" customHeight="1">
      <c r="G297" s="77"/>
    </row>
    <row r="298" spans="7:7" ht="15.75" customHeight="1">
      <c r="G298" s="77"/>
    </row>
    <row r="299" spans="7:7" ht="15.75" customHeight="1">
      <c r="G299" s="77"/>
    </row>
    <row r="300" spans="7:7" ht="15.75" customHeight="1">
      <c r="G300" s="77"/>
    </row>
    <row r="301" spans="7:7" ht="15.75" customHeight="1">
      <c r="G301" s="77"/>
    </row>
    <row r="302" spans="7:7" ht="15.75" customHeight="1">
      <c r="G302" s="77"/>
    </row>
    <row r="303" spans="7:7" ht="15.75" customHeight="1">
      <c r="G303" s="77"/>
    </row>
    <row r="304" spans="7:7" ht="15.75" customHeight="1">
      <c r="G304" s="77"/>
    </row>
    <row r="305" spans="7:7" ht="15.75" customHeight="1">
      <c r="G305" s="77"/>
    </row>
    <row r="306" spans="7:7" ht="15.75" customHeight="1">
      <c r="G306" s="77"/>
    </row>
    <row r="307" spans="7:7" ht="15.75" customHeight="1">
      <c r="G307" s="77"/>
    </row>
    <row r="308" spans="7:7" ht="15.75" customHeight="1">
      <c r="G308" s="77"/>
    </row>
    <row r="309" spans="7:7" ht="15.75" customHeight="1">
      <c r="G309" s="77"/>
    </row>
    <row r="310" spans="7:7" ht="15.75" customHeight="1">
      <c r="G310" s="77"/>
    </row>
    <row r="311" spans="7:7" ht="15.75" customHeight="1">
      <c r="G311" s="77"/>
    </row>
    <row r="312" spans="7:7" ht="15.75" customHeight="1">
      <c r="G312" s="77"/>
    </row>
    <row r="313" spans="7:7" ht="15.75" customHeight="1">
      <c r="G313" s="77"/>
    </row>
    <row r="314" spans="7:7" ht="15.75" customHeight="1">
      <c r="G314" s="77"/>
    </row>
    <row r="315" spans="7:7" ht="15.75" customHeight="1">
      <c r="G315" s="77"/>
    </row>
    <row r="316" spans="7:7" ht="15.75" customHeight="1">
      <c r="G316" s="77"/>
    </row>
    <row r="317" spans="7:7" ht="15.75" customHeight="1">
      <c r="G317" s="77"/>
    </row>
    <row r="318" spans="7:7" ht="15.75" customHeight="1">
      <c r="G318" s="77"/>
    </row>
    <row r="319" spans="7:7" ht="15.75" customHeight="1">
      <c r="G319" s="77"/>
    </row>
    <row r="320" spans="7:7" ht="15.75" customHeight="1">
      <c r="G320" s="77"/>
    </row>
    <row r="321" spans="7:7" ht="15.75" customHeight="1">
      <c r="G321" s="77"/>
    </row>
    <row r="322" spans="7:7" ht="15.75" customHeight="1">
      <c r="G322" s="77"/>
    </row>
    <row r="323" spans="7:7" ht="15.75" customHeight="1">
      <c r="G323" s="77"/>
    </row>
    <row r="324" spans="7:7" ht="15.75" customHeight="1">
      <c r="G324" s="77"/>
    </row>
    <row r="325" spans="7:7" ht="15.75" customHeight="1">
      <c r="G325" s="77"/>
    </row>
    <row r="326" spans="7:7" ht="15.75" customHeight="1">
      <c r="G326" s="77"/>
    </row>
    <row r="327" spans="7:7" ht="15.75" customHeight="1">
      <c r="G327" s="77"/>
    </row>
    <row r="328" spans="7:7" ht="15.75" customHeight="1">
      <c r="G328" s="77"/>
    </row>
    <row r="329" spans="7:7" ht="15.75" customHeight="1">
      <c r="G329" s="77"/>
    </row>
    <row r="330" spans="7:7" ht="15.75" customHeight="1">
      <c r="G330" s="77"/>
    </row>
    <row r="331" spans="7:7" ht="15.75" customHeight="1">
      <c r="G331" s="77"/>
    </row>
    <row r="332" spans="7:7" ht="15.75" customHeight="1">
      <c r="G332" s="77"/>
    </row>
    <row r="333" spans="7:7" ht="15.75" customHeight="1">
      <c r="G333" s="77"/>
    </row>
    <row r="334" spans="7:7" ht="15.75" customHeight="1">
      <c r="G334" s="77"/>
    </row>
    <row r="335" spans="7:7" ht="15.75" customHeight="1">
      <c r="G335" s="77"/>
    </row>
    <row r="336" spans="7:7" ht="15.75" customHeight="1">
      <c r="G336" s="77"/>
    </row>
    <row r="337" spans="7:7" ht="15.75" customHeight="1">
      <c r="G337" s="77"/>
    </row>
    <row r="338" spans="7:7" ht="15.75" customHeight="1">
      <c r="G338" s="77"/>
    </row>
    <row r="339" spans="7:7" ht="15.75" customHeight="1">
      <c r="G339" s="77"/>
    </row>
    <row r="340" spans="7:7" ht="15.75" customHeight="1">
      <c r="G340" s="77"/>
    </row>
    <row r="341" spans="7:7" ht="15.75" customHeight="1">
      <c r="G341" s="77"/>
    </row>
    <row r="342" spans="7:7" ht="15.75" customHeight="1">
      <c r="G342" s="77"/>
    </row>
    <row r="343" spans="7:7" ht="15.75" customHeight="1">
      <c r="G343" s="77"/>
    </row>
    <row r="344" spans="7:7" ht="15.75" customHeight="1">
      <c r="G344" s="77"/>
    </row>
    <row r="345" spans="7:7" ht="15.75" customHeight="1">
      <c r="G345" s="77"/>
    </row>
    <row r="346" spans="7:7" ht="15.75" customHeight="1">
      <c r="G346" s="77"/>
    </row>
    <row r="347" spans="7:7" ht="15.75" customHeight="1">
      <c r="G347" s="77"/>
    </row>
    <row r="348" spans="7:7" ht="15.75" customHeight="1">
      <c r="G348" s="77"/>
    </row>
    <row r="349" spans="7:7" ht="15.75" customHeight="1">
      <c r="G349" s="77"/>
    </row>
    <row r="350" spans="7:7" ht="15.75" customHeight="1">
      <c r="G350" s="77"/>
    </row>
    <row r="351" spans="7:7" ht="15.75" customHeight="1">
      <c r="G351" s="77"/>
    </row>
    <row r="352" spans="7:7" ht="15.75" customHeight="1">
      <c r="G352" s="77"/>
    </row>
    <row r="353" spans="7:7" ht="15.75" customHeight="1">
      <c r="G353" s="77"/>
    </row>
    <row r="354" spans="7:7" ht="15.75" customHeight="1">
      <c r="G354" s="77"/>
    </row>
    <row r="355" spans="7:7" ht="15.75" customHeight="1">
      <c r="G355" s="77"/>
    </row>
    <row r="356" spans="7:7" ht="15.75" customHeight="1">
      <c r="G356" s="77"/>
    </row>
    <row r="357" spans="7:7" ht="15.75" customHeight="1">
      <c r="G357" s="77"/>
    </row>
    <row r="358" spans="7:7" ht="15.75" customHeight="1">
      <c r="G358" s="77"/>
    </row>
    <row r="359" spans="7:7" ht="15.75" customHeight="1">
      <c r="G359" s="77"/>
    </row>
    <row r="360" spans="7:7" ht="15.75" customHeight="1">
      <c r="G360" s="77"/>
    </row>
    <row r="361" spans="7:7" ht="15.75" customHeight="1">
      <c r="G361" s="77"/>
    </row>
    <row r="362" spans="7:7" ht="15.75" customHeight="1">
      <c r="G362" s="77"/>
    </row>
    <row r="363" spans="7:7" ht="15.75" customHeight="1">
      <c r="G363" s="77"/>
    </row>
    <row r="364" spans="7:7" ht="15.75" customHeight="1">
      <c r="G364" s="77"/>
    </row>
    <row r="365" spans="7:7" ht="15.75" customHeight="1">
      <c r="G365" s="77"/>
    </row>
    <row r="366" spans="7:7" ht="15.75" customHeight="1">
      <c r="G366" s="77"/>
    </row>
    <row r="367" spans="7:7" ht="15.75" customHeight="1">
      <c r="G367" s="77"/>
    </row>
    <row r="368" spans="7:7" ht="15.75" customHeight="1">
      <c r="G368" s="77"/>
    </row>
    <row r="369" spans="7:7" ht="15.75" customHeight="1">
      <c r="G369" s="77"/>
    </row>
    <row r="370" spans="7:7" ht="15.75" customHeight="1">
      <c r="G370" s="77"/>
    </row>
    <row r="371" spans="7:7" ht="15.75" customHeight="1">
      <c r="G371" s="77"/>
    </row>
    <row r="372" spans="7:7" ht="15.75" customHeight="1">
      <c r="G372" s="77"/>
    </row>
    <row r="373" spans="7:7" ht="15.75" customHeight="1">
      <c r="G373" s="77"/>
    </row>
    <row r="374" spans="7:7" ht="15.75" customHeight="1">
      <c r="G374" s="77"/>
    </row>
    <row r="375" spans="7:7" ht="15.75" customHeight="1">
      <c r="G375" s="77"/>
    </row>
    <row r="376" spans="7:7" ht="15.75" customHeight="1">
      <c r="G376" s="77"/>
    </row>
    <row r="377" spans="7:7" ht="15.75" customHeight="1">
      <c r="G377" s="77"/>
    </row>
    <row r="378" spans="7:7" ht="15.75" customHeight="1">
      <c r="G378" s="77"/>
    </row>
    <row r="379" spans="7:7" ht="15.75" customHeight="1">
      <c r="G379" s="77"/>
    </row>
    <row r="380" spans="7:7" ht="15.75" customHeight="1">
      <c r="G380" s="77"/>
    </row>
    <row r="381" spans="7:7" ht="15.75" customHeight="1">
      <c r="G381" s="77"/>
    </row>
    <row r="382" spans="7:7" ht="15.75" customHeight="1">
      <c r="G382" s="77"/>
    </row>
    <row r="383" spans="7:7" ht="15.75" customHeight="1">
      <c r="G383" s="77"/>
    </row>
    <row r="384" spans="7:7" ht="15.75" customHeight="1">
      <c r="G384" s="77"/>
    </row>
    <row r="385" spans="7:7" ht="15.75" customHeight="1">
      <c r="G385" s="77"/>
    </row>
    <row r="386" spans="7:7" ht="15.75" customHeight="1">
      <c r="G386" s="77"/>
    </row>
    <row r="387" spans="7:7" ht="15.75" customHeight="1">
      <c r="G387" s="77"/>
    </row>
    <row r="388" spans="7:7" ht="15.75" customHeight="1">
      <c r="G388" s="77"/>
    </row>
    <row r="389" spans="7:7" ht="15.75" customHeight="1">
      <c r="G389" s="77"/>
    </row>
    <row r="390" spans="7:7" ht="15.75" customHeight="1">
      <c r="G390" s="77"/>
    </row>
    <row r="391" spans="7:7" ht="15.75" customHeight="1">
      <c r="G391" s="77"/>
    </row>
    <row r="392" spans="7:7" ht="15.75" customHeight="1">
      <c r="G392" s="77"/>
    </row>
    <row r="393" spans="7:7" ht="15.75" customHeight="1">
      <c r="G393" s="77"/>
    </row>
    <row r="394" spans="7:7" ht="15.75" customHeight="1">
      <c r="G394" s="77"/>
    </row>
    <row r="395" spans="7:7" ht="15.75" customHeight="1">
      <c r="G395" s="77"/>
    </row>
    <row r="396" spans="7:7" ht="15.75" customHeight="1">
      <c r="G396" s="77"/>
    </row>
    <row r="397" spans="7:7" ht="15.75" customHeight="1">
      <c r="G397" s="77"/>
    </row>
    <row r="398" spans="7:7" ht="15.75" customHeight="1">
      <c r="G398" s="77"/>
    </row>
    <row r="399" spans="7:7" ht="15.75" customHeight="1">
      <c r="G399" s="77"/>
    </row>
    <row r="400" spans="7:7" ht="15.75" customHeight="1">
      <c r="G400" s="77"/>
    </row>
    <row r="401" spans="7:7" ht="15.75" customHeight="1">
      <c r="G401" s="77"/>
    </row>
    <row r="402" spans="7:7" ht="15.75" customHeight="1">
      <c r="G402" s="77"/>
    </row>
    <row r="403" spans="7:7" ht="15.75" customHeight="1">
      <c r="G403" s="77"/>
    </row>
    <row r="404" spans="7:7" ht="15.75" customHeight="1">
      <c r="G404" s="77"/>
    </row>
    <row r="405" spans="7:7" ht="15.75" customHeight="1">
      <c r="G405" s="77"/>
    </row>
    <row r="406" spans="7:7" ht="15.75" customHeight="1">
      <c r="G406" s="77"/>
    </row>
    <row r="407" spans="7:7" ht="15.75" customHeight="1">
      <c r="G407" s="77"/>
    </row>
    <row r="408" spans="7:7" ht="15.75" customHeight="1">
      <c r="G408" s="77"/>
    </row>
    <row r="409" spans="7:7" ht="15.75" customHeight="1">
      <c r="G409" s="77"/>
    </row>
    <row r="410" spans="7:7" ht="15.75" customHeight="1">
      <c r="G410" s="77"/>
    </row>
    <row r="411" spans="7:7" ht="15.75" customHeight="1">
      <c r="G411" s="77"/>
    </row>
    <row r="412" spans="7:7" ht="15.75" customHeight="1">
      <c r="G412" s="77"/>
    </row>
    <row r="413" spans="7:7" ht="15.75" customHeight="1">
      <c r="G413" s="77"/>
    </row>
    <row r="414" spans="7:7" ht="15.75" customHeight="1">
      <c r="G414" s="77"/>
    </row>
    <row r="415" spans="7:7" ht="15.75" customHeight="1">
      <c r="G415" s="77"/>
    </row>
    <row r="416" spans="7:7" ht="15.75" customHeight="1">
      <c r="G416" s="77"/>
    </row>
    <row r="417" spans="7:7" ht="15.75" customHeight="1">
      <c r="G417" s="77"/>
    </row>
    <row r="418" spans="7:7" ht="15.75" customHeight="1">
      <c r="G418" s="77"/>
    </row>
    <row r="419" spans="7:7" ht="15.75" customHeight="1">
      <c r="G419" s="77"/>
    </row>
    <row r="420" spans="7:7" ht="15.75" customHeight="1">
      <c r="G420" s="77"/>
    </row>
    <row r="421" spans="7:7" ht="15.75" customHeight="1">
      <c r="G421" s="77"/>
    </row>
    <row r="422" spans="7:7" ht="15.75" customHeight="1">
      <c r="G422" s="77"/>
    </row>
    <row r="423" spans="7:7" ht="15.75" customHeight="1">
      <c r="G423" s="77"/>
    </row>
    <row r="424" spans="7:7" ht="15.75" customHeight="1">
      <c r="G424" s="77"/>
    </row>
    <row r="425" spans="7:7" ht="15.75" customHeight="1">
      <c r="G425" s="77"/>
    </row>
    <row r="426" spans="7:7" ht="15.75" customHeight="1">
      <c r="G426" s="77"/>
    </row>
    <row r="427" spans="7:7" ht="15.75" customHeight="1">
      <c r="G427" s="77"/>
    </row>
    <row r="428" spans="7:7" ht="15.75" customHeight="1">
      <c r="G428" s="77"/>
    </row>
    <row r="429" spans="7:7" ht="15.75" customHeight="1">
      <c r="G429" s="77"/>
    </row>
    <row r="430" spans="7:7" ht="15.75" customHeight="1">
      <c r="G430" s="77"/>
    </row>
    <row r="431" spans="7:7" ht="15.75" customHeight="1">
      <c r="G431" s="77"/>
    </row>
    <row r="432" spans="7:7" ht="15.75" customHeight="1">
      <c r="G432" s="77"/>
    </row>
    <row r="433" spans="7:7" ht="15.75" customHeight="1">
      <c r="G433" s="77"/>
    </row>
    <row r="434" spans="7:7" ht="15.75" customHeight="1">
      <c r="G434" s="77"/>
    </row>
    <row r="435" spans="7:7" ht="15.75" customHeight="1">
      <c r="G435" s="77"/>
    </row>
    <row r="436" spans="7:7" ht="15.75" customHeight="1">
      <c r="G436" s="77"/>
    </row>
    <row r="437" spans="7:7" ht="15.75" customHeight="1">
      <c r="G437" s="77"/>
    </row>
    <row r="438" spans="7:7" ht="15.75" customHeight="1">
      <c r="G438" s="77"/>
    </row>
    <row r="439" spans="7:7" ht="15.75" customHeight="1">
      <c r="G439" s="77"/>
    </row>
    <row r="440" spans="7:7" ht="15.75" customHeight="1">
      <c r="G440" s="77"/>
    </row>
    <row r="441" spans="7:7" ht="15.75" customHeight="1">
      <c r="G441" s="77"/>
    </row>
    <row r="442" spans="7:7" ht="15.75" customHeight="1">
      <c r="G442" s="77"/>
    </row>
    <row r="443" spans="7:7" ht="15.75" customHeight="1">
      <c r="G443" s="77"/>
    </row>
    <row r="444" spans="7:7" ht="15.75" customHeight="1">
      <c r="G444" s="77"/>
    </row>
    <row r="445" spans="7:7" ht="15.75" customHeight="1">
      <c r="G445" s="77"/>
    </row>
    <row r="446" spans="7:7" ht="15.75" customHeight="1">
      <c r="G446" s="77"/>
    </row>
    <row r="447" spans="7:7" ht="15.75" customHeight="1">
      <c r="G447" s="77"/>
    </row>
    <row r="448" spans="7:7" ht="15.75" customHeight="1">
      <c r="G448" s="77"/>
    </row>
    <row r="449" spans="7:7" ht="15.75" customHeight="1">
      <c r="G449" s="77"/>
    </row>
    <row r="450" spans="7:7" ht="15.75" customHeight="1">
      <c r="G450" s="77"/>
    </row>
    <row r="451" spans="7:7" ht="15.75" customHeight="1">
      <c r="G451" s="77"/>
    </row>
    <row r="452" spans="7:7" ht="15.75" customHeight="1">
      <c r="G452" s="77"/>
    </row>
    <row r="453" spans="7:7" ht="15.75" customHeight="1">
      <c r="G453" s="77"/>
    </row>
    <row r="454" spans="7:7" ht="15.75" customHeight="1">
      <c r="G454" s="77"/>
    </row>
    <row r="455" spans="7:7" ht="15.75" customHeight="1">
      <c r="G455" s="77"/>
    </row>
    <row r="456" spans="7:7" ht="15.75" customHeight="1">
      <c r="G456" s="77"/>
    </row>
    <row r="457" spans="7:7" ht="15.75" customHeight="1">
      <c r="G457" s="77"/>
    </row>
    <row r="458" spans="7:7" ht="15.75" customHeight="1">
      <c r="G458" s="77"/>
    </row>
    <row r="459" spans="7:7" ht="15.75" customHeight="1">
      <c r="G459" s="77"/>
    </row>
    <row r="460" spans="7:7" ht="15.75" customHeight="1">
      <c r="G460" s="77"/>
    </row>
    <row r="461" spans="7:7" ht="15.75" customHeight="1">
      <c r="G461" s="77"/>
    </row>
    <row r="462" spans="7:7" ht="15.75" customHeight="1">
      <c r="G462" s="77"/>
    </row>
    <row r="463" spans="7:7" ht="15.75" customHeight="1">
      <c r="G463" s="77"/>
    </row>
    <row r="464" spans="7:7" ht="15.75" customHeight="1">
      <c r="G464" s="77"/>
    </row>
    <row r="465" spans="7:7" ht="15.75" customHeight="1">
      <c r="G465" s="77"/>
    </row>
    <row r="466" spans="7:7" ht="15.75" customHeight="1">
      <c r="G466" s="77"/>
    </row>
    <row r="467" spans="7:7" ht="15.75" customHeight="1">
      <c r="G467" s="77"/>
    </row>
    <row r="468" spans="7:7" ht="15.75" customHeight="1">
      <c r="G468" s="77"/>
    </row>
    <row r="469" spans="7:7" ht="15.75" customHeight="1">
      <c r="G469" s="77"/>
    </row>
    <row r="470" spans="7:7" ht="15.75" customHeight="1">
      <c r="G470" s="77"/>
    </row>
    <row r="471" spans="7:7" ht="15.75" customHeight="1">
      <c r="G471" s="77"/>
    </row>
    <row r="472" spans="7:7" ht="15.75" customHeight="1">
      <c r="G472" s="77"/>
    </row>
    <row r="473" spans="7:7" ht="15.75" customHeight="1">
      <c r="G473" s="77"/>
    </row>
    <row r="474" spans="7:7" ht="15.75" customHeight="1">
      <c r="G474" s="77"/>
    </row>
    <row r="475" spans="7:7" ht="15.75" customHeight="1">
      <c r="G475" s="77"/>
    </row>
    <row r="476" spans="7:7" ht="15.75" customHeight="1">
      <c r="G476" s="77"/>
    </row>
    <row r="477" spans="7:7" ht="15.75" customHeight="1">
      <c r="G477" s="77"/>
    </row>
    <row r="478" spans="7:7" ht="15.75" customHeight="1">
      <c r="G478" s="77"/>
    </row>
    <row r="479" spans="7:7" ht="15.75" customHeight="1">
      <c r="G479" s="77"/>
    </row>
    <row r="480" spans="7:7" ht="15.75" customHeight="1">
      <c r="G480" s="77"/>
    </row>
    <row r="481" spans="7:7" ht="15.75" customHeight="1">
      <c r="G481" s="77"/>
    </row>
    <row r="482" spans="7:7" ht="15.75" customHeight="1">
      <c r="G482" s="77"/>
    </row>
    <row r="483" spans="7:7" ht="15.75" customHeight="1">
      <c r="G483" s="77"/>
    </row>
    <row r="484" spans="7:7" ht="15.75" customHeight="1">
      <c r="G484" s="77"/>
    </row>
    <row r="485" spans="7:7" ht="15.75" customHeight="1">
      <c r="G485" s="77"/>
    </row>
    <row r="486" spans="7:7" ht="15.75" customHeight="1">
      <c r="G486" s="77"/>
    </row>
    <row r="487" spans="7:7" ht="15.75" customHeight="1">
      <c r="G487" s="77"/>
    </row>
    <row r="488" spans="7:7" ht="15.75" customHeight="1">
      <c r="G488" s="77"/>
    </row>
    <row r="489" spans="7:7" ht="15.75" customHeight="1">
      <c r="G489" s="77"/>
    </row>
    <row r="490" spans="7:7" ht="15.75" customHeight="1">
      <c r="G490" s="77"/>
    </row>
    <row r="491" spans="7:7" ht="15.75" customHeight="1">
      <c r="G491" s="77"/>
    </row>
    <row r="492" spans="7:7" ht="15.75" customHeight="1">
      <c r="G492" s="77"/>
    </row>
    <row r="493" spans="7:7" ht="15.75" customHeight="1">
      <c r="G493" s="77"/>
    </row>
    <row r="494" spans="7:7" ht="15.75" customHeight="1">
      <c r="G494" s="77"/>
    </row>
    <row r="495" spans="7:7" ht="15.75" customHeight="1">
      <c r="G495" s="77"/>
    </row>
    <row r="496" spans="7:7" ht="15.75" customHeight="1">
      <c r="G496" s="77"/>
    </row>
    <row r="497" spans="7:7" ht="15.75" customHeight="1">
      <c r="G497" s="77"/>
    </row>
    <row r="498" spans="7:7" ht="15.75" customHeight="1">
      <c r="G498" s="77"/>
    </row>
    <row r="499" spans="7:7" ht="15.75" customHeight="1">
      <c r="G499" s="77"/>
    </row>
    <row r="500" spans="7:7" ht="15.75" customHeight="1">
      <c r="G500" s="77"/>
    </row>
    <row r="501" spans="7:7" ht="15.75" customHeight="1">
      <c r="G501" s="77"/>
    </row>
    <row r="502" spans="7:7" ht="15.75" customHeight="1">
      <c r="G502" s="77"/>
    </row>
    <row r="503" spans="7:7" ht="15.75" customHeight="1">
      <c r="G503" s="77"/>
    </row>
    <row r="504" spans="7:7" ht="15.75" customHeight="1">
      <c r="G504" s="77"/>
    </row>
    <row r="505" spans="7:7" ht="15.75" customHeight="1">
      <c r="G505" s="77"/>
    </row>
    <row r="506" spans="7:7" ht="15.75" customHeight="1">
      <c r="G506" s="77"/>
    </row>
    <row r="507" spans="7:7" ht="15.75" customHeight="1">
      <c r="G507" s="77"/>
    </row>
    <row r="508" spans="7:7" ht="15.75" customHeight="1">
      <c r="G508" s="77"/>
    </row>
    <row r="509" spans="7:7" ht="15.75" customHeight="1">
      <c r="G509" s="77"/>
    </row>
    <row r="510" spans="7:7" ht="15.75" customHeight="1">
      <c r="G510" s="77"/>
    </row>
    <row r="511" spans="7:7" ht="15.75" customHeight="1">
      <c r="G511" s="77"/>
    </row>
    <row r="512" spans="7:7" ht="15.75" customHeight="1">
      <c r="G512" s="77"/>
    </row>
    <row r="513" spans="7:7" ht="15.75" customHeight="1">
      <c r="G513" s="77"/>
    </row>
    <row r="514" spans="7:7" ht="15.75" customHeight="1">
      <c r="G514" s="77"/>
    </row>
    <row r="515" spans="7:7" ht="15.75" customHeight="1">
      <c r="G515" s="77"/>
    </row>
    <row r="516" spans="7:7" ht="15.75" customHeight="1">
      <c r="G516" s="77"/>
    </row>
    <row r="517" spans="7:7" ht="15.75" customHeight="1">
      <c r="G517" s="77"/>
    </row>
    <row r="518" spans="7:7" ht="15.75" customHeight="1">
      <c r="G518" s="77"/>
    </row>
    <row r="519" spans="7:7" ht="15.75" customHeight="1">
      <c r="G519" s="77"/>
    </row>
    <row r="520" spans="7:7" ht="15.75" customHeight="1">
      <c r="G520" s="77"/>
    </row>
    <row r="521" spans="7:7" ht="15.75" customHeight="1">
      <c r="G521" s="77"/>
    </row>
    <row r="522" spans="7:7" ht="15.75" customHeight="1">
      <c r="G522" s="77"/>
    </row>
    <row r="523" spans="7:7" ht="15.75" customHeight="1">
      <c r="G523" s="77"/>
    </row>
    <row r="524" spans="7:7" ht="15.75" customHeight="1">
      <c r="G524" s="77"/>
    </row>
    <row r="525" spans="7:7" ht="15.75" customHeight="1">
      <c r="G525" s="77"/>
    </row>
    <row r="526" spans="7:7" ht="15.75" customHeight="1">
      <c r="G526" s="77"/>
    </row>
    <row r="527" spans="7:7" ht="15.75" customHeight="1">
      <c r="G527" s="77"/>
    </row>
    <row r="528" spans="7:7" ht="15.75" customHeight="1">
      <c r="G528" s="77"/>
    </row>
    <row r="529" spans="7:7" ht="15.75" customHeight="1">
      <c r="G529" s="77"/>
    </row>
    <row r="530" spans="7:7" ht="15.75" customHeight="1">
      <c r="G530" s="77"/>
    </row>
    <row r="531" spans="7:7" ht="15.75" customHeight="1">
      <c r="G531" s="77"/>
    </row>
    <row r="532" spans="7:7" ht="15.75" customHeight="1">
      <c r="G532" s="77"/>
    </row>
    <row r="533" spans="7:7" ht="15.75" customHeight="1">
      <c r="G533" s="77"/>
    </row>
    <row r="534" spans="7:7" ht="15.75" customHeight="1">
      <c r="G534" s="77"/>
    </row>
    <row r="535" spans="7:7" ht="15.75" customHeight="1">
      <c r="G535" s="77"/>
    </row>
    <row r="536" spans="7:7" ht="15.75" customHeight="1">
      <c r="G536" s="77"/>
    </row>
    <row r="537" spans="7:7" ht="15.75" customHeight="1">
      <c r="G537" s="77"/>
    </row>
    <row r="538" spans="7:7" ht="15.75" customHeight="1">
      <c r="G538" s="77"/>
    </row>
    <row r="539" spans="7:7" ht="15.75" customHeight="1">
      <c r="G539" s="77"/>
    </row>
    <row r="540" spans="7:7" ht="15.75" customHeight="1">
      <c r="G540" s="77"/>
    </row>
    <row r="541" spans="7:7" ht="15.75" customHeight="1">
      <c r="G541" s="77"/>
    </row>
    <row r="542" spans="7:7" ht="15.75" customHeight="1">
      <c r="G542" s="77"/>
    </row>
    <row r="543" spans="7:7" ht="15.75" customHeight="1">
      <c r="G543" s="77"/>
    </row>
    <row r="544" spans="7:7" ht="15.75" customHeight="1">
      <c r="G544" s="77"/>
    </row>
    <row r="545" spans="7:7" ht="15.75" customHeight="1">
      <c r="G545" s="77"/>
    </row>
    <row r="546" spans="7:7" ht="15.75" customHeight="1">
      <c r="G546" s="77"/>
    </row>
    <row r="547" spans="7:7" ht="15.75" customHeight="1">
      <c r="G547" s="77"/>
    </row>
    <row r="548" spans="7:7" ht="15.75" customHeight="1">
      <c r="G548" s="77"/>
    </row>
    <row r="549" spans="7:7" ht="15.75" customHeight="1">
      <c r="G549" s="77"/>
    </row>
    <row r="550" spans="7:7" ht="15.75" customHeight="1">
      <c r="G550" s="77"/>
    </row>
    <row r="551" spans="7:7" ht="15.75" customHeight="1">
      <c r="G551" s="77"/>
    </row>
    <row r="552" spans="7:7" ht="15.75" customHeight="1">
      <c r="G552" s="77"/>
    </row>
    <row r="553" spans="7:7" ht="15.75" customHeight="1">
      <c r="G553" s="77"/>
    </row>
    <row r="554" spans="7:7" ht="15.75" customHeight="1">
      <c r="G554" s="77"/>
    </row>
    <row r="555" spans="7:7" ht="15.75" customHeight="1">
      <c r="G555" s="77"/>
    </row>
    <row r="556" spans="7:7" ht="15.75" customHeight="1">
      <c r="G556" s="77"/>
    </row>
    <row r="557" spans="7:7" ht="15.75" customHeight="1">
      <c r="G557" s="77"/>
    </row>
    <row r="558" spans="7:7" ht="15.75" customHeight="1">
      <c r="G558" s="77"/>
    </row>
    <row r="559" spans="7:7" ht="15.75" customHeight="1">
      <c r="G559" s="77"/>
    </row>
    <row r="560" spans="7:7" ht="15.75" customHeight="1">
      <c r="G560" s="77"/>
    </row>
    <row r="561" spans="7:7" ht="15.75" customHeight="1">
      <c r="G561" s="77"/>
    </row>
    <row r="562" spans="7:7" ht="15.75" customHeight="1">
      <c r="G562" s="77"/>
    </row>
    <row r="563" spans="7:7" ht="15.75" customHeight="1">
      <c r="G563" s="77"/>
    </row>
    <row r="564" spans="7:7" ht="15.75" customHeight="1">
      <c r="G564" s="77"/>
    </row>
    <row r="565" spans="7:7" ht="15.75" customHeight="1">
      <c r="G565" s="77"/>
    </row>
    <row r="566" spans="7:7" ht="15.75" customHeight="1">
      <c r="G566" s="77"/>
    </row>
    <row r="567" spans="7:7" ht="15.75" customHeight="1">
      <c r="G567" s="77"/>
    </row>
    <row r="568" spans="7:7" ht="15.75" customHeight="1">
      <c r="G568" s="77"/>
    </row>
    <row r="569" spans="7:7" ht="15.75" customHeight="1">
      <c r="G569" s="77"/>
    </row>
    <row r="570" spans="7:7" ht="15.75" customHeight="1">
      <c r="G570" s="77"/>
    </row>
    <row r="571" spans="7:7" ht="15.75" customHeight="1">
      <c r="G571" s="77"/>
    </row>
    <row r="572" spans="7:7" ht="15.75" customHeight="1">
      <c r="G572" s="77"/>
    </row>
    <row r="573" spans="7:7" ht="15.75" customHeight="1">
      <c r="G573" s="77"/>
    </row>
    <row r="574" spans="7:7" ht="15.75" customHeight="1">
      <c r="G574" s="77"/>
    </row>
    <row r="575" spans="7:7" ht="15.75" customHeight="1">
      <c r="G575" s="77"/>
    </row>
    <row r="576" spans="7:7" ht="15.75" customHeight="1">
      <c r="G576" s="77"/>
    </row>
    <row r="577" spans="7:7" ht="15.75" customHeight="1">
      <c r="G577" s="77"/>
    </row>
    <row r="578" spans="7:7" ht="15.75" customHeight="1">
      <c r="G578" s="77"/>
    </row>
    <row r="579" spans="7:7" ht="15.75" customHeight="1">
      <c r="G579" s="77"/>
    </row>
    <row r="580" spans="7:7" ht="15.75" customHeight="1">
      <c r="G580" s="77"/>
    </row>
    <row r="581" spans="7:7" ht="15.75" customHeight="1">
      <c r="G581" s="77"/>
    </row>
    <row r="582" spans="7:7" ht="15.75" customHeight="1">
      <c r="G582" s="77"/>
    </row>
    <row r="583" spans="7:7" ht="15.75" customHeight="1">
      <c r="G583" s="77"/>
    </row>
    <row r="584" spans="7:7" ht="15.75" customHeight="1">
      <c r="G584" s="77"/>
    </row>
    <row r="585" spans="7:7" ht="15.75" customHeight="1">
      <c r="G585" s="77"/>
    </row>
    <row r="586" spans="7:7" ht="15.75" customHeight="1">
      <c r="G586" s="77"/>
    </row>
    <row r="587" spans="7:7" ht="15.75" customHeight="1">
      <c r="G587" s="77"/>
    </row>
    <row r="588" spans="7:7" ht="15.75" customHeight="1">
      <c r="G588" s="77"/>
    </row>
    <row r="589" spans="7:7" ht="15.75" customHeight="1">
      <c r="G589" s="77"/>
    </row>
    <row r="590" spans="7:7" ht="15.75" customHeight="1">
      <c r="G590" s="77"/>
    </row>
    <row r="591" spans="7:7" ht="15.75" customHeight="1">
      <c r="G591" s="77"/>
    </row>
    <row r="592" spans="7:7" ht="15.75" customHeight="1">
      <c r="G592" s="77"/>
    </row>
    <row r="593" spans="7:7" ht="15.75" customHeight="1">
      <c r="G593" s="77"/>
    </row>
    <row r="594" spans="7:7" ht="15.75" customHeight="1">
      <c r="G594" s="77"/>
    </row>
    <row r="595" spans="7:7" ht="15.75" customHeight="1">
      <c r="G595" s="77"/>
    </row>
    <row r="596" spans="7:7" ht="15.75" customHeight="1">
      <c r="G596" s="77"/>
    </row>
    <row r="597" spans="7:7" ht="15.75" customHeight="1">
      <c r="G597" s="77"/>
    </row>
    <row r="598" spans="7:7" ht="15.75" customHeight="1">
      <c r="G598" s="77"/>
    </row>
    <row r="599" spans="7:7" ht="15.75" customHeight="1">
      <c r="G599" s="77"/>
    </row>
    <row r="600" spans="7:7" ht="15.75" customHeight="1">
      <c r="G600" s="77"/>
    </row>
    <row r="601" spans="7:7" ht="15.75" customHeight="1">
      <c r="G601" s="77"/>
    </row>
    <row r="602" spans="7:7" ht="15.75" customHeight="1">
      <c r="G602" s="77"/>
    </row>
    <row r="603" spans="7:7" ht="15.75" customHeight="1">
      <c r="G603" s="77"/>
    </row>
    <row r="604" spans="7:7" ht="15.75" customHeight="1">
      <c r="G604" s="77"/>
    </row>
    <row r="605" spans="7:7" ht="15.75" customHeight="1">
      <c r="G605" s="77"/>
    </row>
    <row r="606" spans="7:7" ht="15.75" customHeight="1">
      <c r="G606" s="77"/>
    </row>
    <row r="607" spans="7:7" ht="15.75" customHeight="1">
      <c r="G607" s="77"/>
    </row>
    <row r="608" spans="7:7" ht="15.75" customHeight="1">
      <c r="G608" s="77"/>
    </row>
    <row r="609" spans="7:7" ht="15.75" customHeight="1">
      <c r="G609" s="77"/>
    </row>
    <row r="610" spans="7:7" ht="15.75" customHeight="1">
      <c r="G610" s="77"/>
    </row>
    <row r="611" spans="7:7" ht="15.75" customHeight="1">
      <c r="G611" s="77"/>
    </row>
    <row r="612" spans="7:7" ht="15.75" customHeight="1">
      <c r="G612" s="77"/>
    </row>
    <row r="613" spans="7:7" ht="15.75" customHeight="1">
      <c r="G613" s="77"/>
    </row>
    <row r="614" spans="7:7" ht="15.75" customHeight="1">
      <c r="G614" s="77"/>
    </row>
    <row r="615" spans="7:7" ht="15.75" customHeight="1">
      <c r="G615" s="77"/>
    </row>
    <row r="616" spans="7:7" ht="15.75" customHeight="1">
      <c r="G616" s="77"/>
    </row>
    <row r="617" spans="7:7" ht="15.75" customHeight="1">
      <c r="G617" s="77"/>
    </row>
    <row r="618" spans="7:7" ht="15.75" customHeight="1">
      <c r="G618" s="77"/>
    </row>
    <row r="619" spans="7:7" ht="15.75" customHeight="1">
      <c r="G619" s="77"/>
    </row>
    <row r="620" spans="7:7" ht="15.75" customHeight="1">
      <c r="G620" s="77"/>
    </row>
    <row r="621" spans="7:7" ht="15.75" customHeight="1">
      <c r="G621" s="77"/>
    </row>
    <row r="622" spans="7:7" ht="15.75" customHeight="1">
      <c r="G622" s="77"/>
    </row>
    <row r="623" spans="7:7" ht="15.75" customHeight="1">
      <c r="G623" s="77"/>
    </row>
    <row r="624" spans="7:7" ht="15.75" customHeight="1">
      <c r="G624" s="77"/>
    </row>
    <row r="625" spans="7:7" ht="15.75" customHeight="1">
      <c r="G625" s="77"/>
    </row>
    <row r="626" spans="7:7" ht="15.75" customHeight="1">
      <c r="G626" s="77"/>
    </row>
    <row r="627" spans="7:7" ht="15.75" customHeight="1">
      <c r="G627" s="77"/>
    </row>
    <row r="628" spans="7:7" ht="15.75" customHeight="1">
      <c r="G628" s="77"/>
    </row>
    <row r="629" spans="7:7" ht="15.75" customHeight="1">
      <c r="G629" s="77"/>
    </row>
    <row r="630" spans="7:7" ht="15.75" customHeight="1">
      <c r="G630" s="77"/>
    </row>
    <row r="631" spans="7:7" ht="15.75" customHeight="1">
      <c r="G631" s="77"/>
    </row>
    <row r="632" spans="7:7" ht="15.75" customHeight="1">
      <c r="G632" s="77"/>
    </row>
    <row r="633" spans="7:7" ht="15.75" customHeight="1">
      <c r="G633" s="77"/>
    </row>
    <row r="634" spans="7:7" ht="15.75" customHeight="1">
      <c r="G634" s="77"/>
    </row>
    <row r="635" spans="7:7" ht="15.75" customHeight="1">
      <c r="G635" s="77"/>
    </row>
    <row r="636" spans="7:7" ht="15.75" customHeight="1">
      <c r="G636" s="77"/>
    </row>
    <row r="637" spans="7:7" ht="15.75" customHeight="1">
      <c r="G637" s="77"/>
    </row>
    <row r="638" spans="7:7" ht="15.75" customHeight="1">
      <c r="G638" s="77"/>
    </row>
    <row r="639" spans="7:7" ht="15.75" customHeight="1">
      <c r="G639" s="77"/>
    </row>
    <row r="640" spans="7:7" ht="15.75" customHeight="1">
      <c r="G640" s="77"/>
    </row>
    <row r="641" spans="7:7" ht="15.75" customHeight="1">
      <c r="G641" s="77"/>
    </row>
    <row r="642" spans="7:7" ht="15.75" customHeight="1">
      <c r="G642" s="77"/>
    </row>
    <row r="643" spans="7:7" ht="15.75" customHeight="1">
      <c r="G643" s="77"/>
    </row>
    <row r="644" spans="7:7" ht="15.75" customHeight="1">
      <c r="G644" s="77"/>
    </row>
    <row r="645" spans="7:7" ht="15.75" customHeight="1">
      <c r="G645" s="77"/>
    </row>
    <row r="646" spans="7:7" ht="15.75" customHeight="1">
      <c r="G646" s="77"/>
    </row>
    <row r="647" spans="7:7" ht="15.75" customHeight="1">
      <c r="G647" s="77"/>
    </row>
    <row r="648" spans="7:7" ht="15.75" customHeight="1">
      <c r="G648" s="77"/>
    </row>
    <row r="649" spans="7:7" ht="15.75" customHeight="1">
      <c r="G649" s="77"/>
    </row>
    <row r="650" spans="7:7" ht="15.75" customHeight="1">
      <c r="G650" s="77"/>
    </row>
    <row r="651" spans="7:7" ht="15.75" customHeight="1">
      <c r="G651" s="77"/>
    </row>
    <row r="652" spans="7:7" ht="15.75" customHeight="1">
      <c r="G652" s="77"/>
    </row>
    <row r="653" spans="7:7" ht="15.75" customHeight="1">
      <c r="G653" s="77"/>
    </row>
    <row r="654" spans="7:7" ht="15.75" customHeight="1">
      <c r="G654" s="77"/>
    </row>
    <row r="655" spans="7:7" ht="15.75" customHeight="1">
      <c r="G655" s="77"/>
    </row>
    <row r="656" spans="7:7" ht="15.75" customHeight="1">
      <c r="G656" s="77"/>
    </row>
    <row r="657" spans="7:7" ht="15.75" customHeight="1">
      <c r="G657" s="77"/>
    </row>
    <row r="658" spans="7:7" ht="15.75" customHeight="1">
      <c r="G658" s="77"/>
    </row>
    <row r="659" spans="7:7" ht="15.75" customHeight="1">
      <c r="G659" s="77"/>
    </row>
    <row r="660" spans="7:7" ht="15.75" customHeight="1">
      <c r="G660" s="77"/>
    </row>
    <row r="661" spans="7:7" ht="15.75" customHeight="1">
      <c r="G661" s="77"/>
    </row>
    <row r="662" spans="7:7" ht="15.75" customHeight="1">
      <c r="G662" s="77"/>
    </row>
    <row r="663" spans="7:7" ht="15.75" customHeight="1">
      <c r="G663" s="77"/>
    </row>
    <row r="664" spans="7:7" ht="15.75" customHeight="1">
      <c r="G664" s="77"/>
    </row>
    <row r="665" spans="7:7" ht="15.75" customHeight="1">
      <c r="G665" s="77"/>
    </row>
    <row r="666" spans="7:7" ht="15.75" customHeight="1">
      <c r="G666" s="77"/>
    </row>
    <row r="667" spans="7:7" ht="15.75" customHeight="1">
      <c r="G667" s="77"/>
    </row>
    <row r="668" spans="7:7" ht="15.75" customHeight="1">
      <c r="G668" s="77"/>
    </row>
    <row r="669" spans="7:7" ht="15.75" customHeight="1">
      <c r="G669" s="77"/>
    </row>
    <row r="670" spans="7:7" ht="15.75" customHeight="1">
      <c r="G670" s="77"/>
    </row>
    <row r="671" spans="7:7" ht="15.75" customHeight="1">
      <c r="G671" s="77"/>
    </row>
    <row r="672" spans="7:7" ht="15.75" customHeight="1">
      <c r="G672" s="77"/>
    </row>
    <row r="673" spans="7:7" ht="15.75" customHeight="1">
      <c r="G673" s="77"/>
    </row>
    <row r="674" spans="7:7" ht="15.75" customHeight="1">
      <c r="G674" s="77"/>
    </row>
    <row r="675" spans="7:7" ht="15.75" customHeight="1">
      <c r="G675" s="77"/>
    </row>
    <row r="676" spans="7:7" ht="15.75" customHeight="1">
      <c r="G676" s="77"/>
    </row>
    <row r="677" spans="7:7" ht="15.75" customHeight="1">
      <c r="G677" s="77"/>
    </row>
    <row r="678" spans="7:7" ht="15.75" customHeight="1">
      <c r="G678" s="77"/>
    </row>
    <row r="679" spans="7:7" ht="15.75" customHeight="1">
      <c r="G679" s="77"/>
    </row>
    <row r="680" spans="7:7" ht="15.75" customHeight="1">
      <c r="G680" s="77"/>
    </row>
    <row r="681" spans="7:7" ht="15.75" customHeight="1">
      <c r="G681" s="77"/>
    </row>
    <row r="682" spans="7:7" ht="15.75" customHeight="1">
      <c r="G682" s="77"/>
    </row>
    <row r="683" spans="7:7" ht="15.75" customHeight="1">
      <c r="G683" s="77"/>
    </row>
    <row r="684" spans="7:7" ht="15.75" customHeight="1">
      <c r="G684" s="77"/>
    </row>
    <row r="685" spans="7:7" ht="15.75" customHeight="1">
      <c r="G685" s="77"/>
    </row>
    <row r="686" spans="7:7" ht="15.75" customHeight="1">
      <c r="G686" s="77"/>
    </row>
    <row r="687" spans="7:7" ht="15.75" customHeight="1">
      <c r="G687" s="77"/>
    </row>
    <row r="688" spans="7:7" ht="15.75" customHeight="1">
      <c r="G688" s="77"/>
    </row>
    <row r="689" spans="7:7" ht="15.75" customHeight="1">
      <c r="G689" s="77"/>
    </row>
    <row r="690" spans="7:7" ht="15.75" customHeight="1">
      <c r="G690" s="77"/>
    </row>
    <row r="691" spans="7:7" ht="15.75" customHeight="1">
      <c r="G691" s="77"/>
    </row>
    <row r="692" spans="7:7" ht="15.75" customHeight="1">
      <c r="G692" s="77"/>
    </row>
    <row r="693" spans="7:7" ht="15.75" customHeight="1">
      <c r="G693" s="77"/>
    </row>
    <row r="694" spans="7:7" ht="15.75" customHeight="1">
      <c r="G694" s="77"/>
    </row>
    <row r="695" spans="7:7" ht="15.75" customHeight="1">
      <c r="G695" s="77"/>
    </row>
    <row r="696" spans="7:7" ht="15.75" customHeight="1">
      <c r="G696" s="77"/>
    </row>
    <row r="697" spans="7:7" ht="15.75" customHeight="1">
      <c r="G697" s="77"/>
    </row>
    <row r="698" spans="7:7" ht="15.75" customHeight="1">
      <c r="G698" s="77"/>
    </row>
    <row r="699" spans="7:7" ht="15.75" customHeight="1">
      <c r="G699" s="77"/>
    </row>
    <row r="700" spans="7:7" ht="15.75" customHeight="1">
      <c r="G700" s="77"/>
    </row>
    <row r="701" spans="7:7" ht="15.75" customHeight="1">
      <c r="G701" s="77"/>
    </row>
    <row r="702" spans="7:7" ht="15.75" customHeight="1">
      <c r="G702" s="77"/>
    </row>
    <row r="703" spans="7:7" ht="15.75" customHeight="1">
      <c r="G703" s="77"/>
    </row>
    <row r="704" spans="7:7" ht="15.75" customHeight="1">
      <c r="G704" s="77"/>
    </row>
    <row r="705" spans="7:7" ht="15.75" customHeight="1">
      <c r="G705" s="77"/>
    </row>
    <row r="706" spans="7:7" ht="15.75" customHeight="1">
      <c r="G706" s="77"/>
    </row>
    <row r="707" spans="7:7" ht="15.75" customHeight="1">
      <c r="G707" s="77"/>
    </row>
    <row r="708" spans="7:7" ht="15.75" customHeight="1">
      <c r="G708" s="77"/>
    </row>
    <row r="709" spans="7:7" ht="15.75" customHeight="1">
      <c r="G709" s="77"/>
    </row>
    <row r="710" spans="7:7" ht="15.75" customHeight="1">
      <c r="G710" s="77"/>
    </row>
    <row r="711" spans="7:7" ht="15.75" customHeight="1">
      <c r="G711" s="77"/>
    </row>
    <row r="712" spans="7:7" ht="15.75" customHeight="1">
      <c r="G712" s="77"/>
    </row>
    <row r="713" spans="7:7" ht="15.75" customHeight="1">
      <c r="G713" s="77"/>
    </row>
    <row r="714" spans="7:7" ht="15.75" customHeight="1">
      <c r="G714" s="77"/>
    </row>
    <row r="715" spans="7:7" ht="15.75" customHeight="1">
      <c r="G715" s="77"/>
    </row>
    <row r="716" spans="7:7" ht="15.75" customHeight="1">
      <c r="G716" s="77"/>
    </row>
    <row r="717" spans="7:7" ht="15.75" customHeight="1">
      <c r="G717" s="77"/>
    </row>
    <row r="718" spans="7:7" ht="15.75" customHeight="1">
      <c r="G718" s="77"/>
    </row>
    <row r="719" spans="7:7" ht="15.75" customHeight="1">
      <c r="G719" s="77"/>
    </row>
    <row r="720" spans="7:7" ht="15.75" customHeight="1">
      <c r="G720" s="77"/>
    </row>
    <row r="721" spans="7:7" ht="15.75" customHeight="1">
      <c r="G721" s="77"/>
    </row>
    <row r="722" spans="7:7" ht="15.75" customHeight="1">
      <c r="G722" s="77"/>
    </row>
    <row r="723" spans="7:7" ht="15.75" customHeight="1">
      <c r="G723" s="77"/>
    </row>
    <row r="724" spans="7:7" ht="15.75" customHeight="1">
      <c r="G724" s="77"/>
    </row>
    <row r="725" spans="7:7" ht="15.75" customHeight="1">
      <c r="G725" s="77"/>
    </row>
    <row r="726" spans="7:7" ht="15.75" customHeight="1">
      <c r="G726" s="77"/>
    </row>
    <row r="727" spans="7:7" ht="15.75" customHeight="1">
      <c r="G727" s="77"/>
    </row>
    <row r="728" spans="7:7" ht="15.75" customHeight="1">
      <c r="G728" s="77"/>
    </row>
    <row r="729" spans="7:7" ht="15.75" customHeight="1">
      <c r="G729" s="77"/>
    </row>
    <row r="730" spans="7:7" ht="15.75" customHeight="1">
      <c r="G730" s="77"/>
    </row>
    <row r="731" spans="7:7" ht="15.75" customHeight="1">
      <c r="G731" s="77"/>
    </row>
    <row r="732" spans="7:7" ht="15.75" customHeight="1">
      <c r="G732" s="77"/>
    </row>
    <row r="733" spans="7:7" ht="15.75" customHeight="1">
      <c r="G733" s="77"/>
    </row>
    <row r="734" spans="7:7" ht="15.75" customHeight="1">
      <c r="G734" s="77"/>
    </row>
    <row r="735" spans="7:7" ht="15.75" customHeight="1">
      <c r="G735" s="77"/>
    </row>
    <row r="736" spans="7:7" ht="15.75" customHeight="1">
      <c r="G736" s="77"/>
    </row>
    <row r="737" spans="7:7" ht="15.75" customHeight="1">
      <c r="G737" s="77"/>
    </row>
    <row r="738" spans="7:7" ht="15.75" customHeight="1">
      <c r="G738" s="77"/>
    </row>
    <row r="739" spans="7:7" ht="15.75" customHeight="1">
      <c r="G739" s="77"/>
    </row>
    <row r="740" spans="7:7" ht="15.75" customHeight="1">
      <c r="G740" s="77"/>
    </row>
    <row r="741" spans="7:7" ht="15.75" customHeight="1">
      <c r="G741" s="77"/>
    </row>
    <row r="742" spans="7:7" ht="15.75" customHeight="1">
      <c r="G742" s="77"/>
    </row>
    <row r="743" spans="7:7" ht="15.75" customHeight="1">
      <c r="G743" s="77"/>
    </row>
    <row r="744" spans="7:7" ht="15.75" customHeight="1">
      <c r="G744" s="77"/>
    </row>
    <row r="745" spans="7:7" ht="15.75" customHeight="1">
      <c r="G745" s="77"/>
    </row>
    <row r="746" spans="7:7" ht="15.75" customHeight="1">
      <c r="G746" s="77"/>
    </row>
    <row r="747" spans="7:7" ht="15.75" customHeight="1">
      <c r="G747" s="77"/>
    </row>
    <row r="748" spans="7:7" ht="15.75" customHeight="1">
      <c r="G748" s="77"/>
    </row>
    <row r="749" spans="7:7" ht="15.75" customHeight="1">
      <c r="G749" s="77"/>
    </row>
    <row r="750" spans="7:7" ht="15.75" customHeight="1">
      <c r="G750" s="77"/>
    </row>
    <row r="751" spans="7:7" ht="15.75" customHeight="1">
      <c r="G751" s="77"/>
    </row>
    <row r="752" spans="7:7" ht="15.75" customHeight="1">
      <c r="G752" s="77"/>
    </row>
    <row r="753" spans="7:7" ht="15.75" customHeight="1">
      <c r="G753" s="77"/>
    </row>
    <row r="754" spans="7:7" ht="15.75" customHeight="1">
      <c r="G754" s="77"/>
    </row>
    <row r="755" spans="7:7" ht="15.75" customHeight="1">
      <c r="G755" s="77"/>
    </row>
    <row r="756" spans="7:7" ht="15.75" customHeight="1">
      <c r="G756" s="77"/>
    </row>
    <row r="757" spans="7:7" ht="15.75" customHeight="1">
      <c r="G757" s="77"/>
    </row>
    <row r="758" spans="7:7" ht="15.75" customHeight="1">
      <c r="G758" s="77"/>
    </row>
    <row r="759" spans="7:7" ht="15.75" customHeight="1">
      <c r="G759" s="77"/>
    </row>
    <row r="760" spans="7:7" ht="15.75" customHeight="1">
      <c r="G760" s="77"/>
    </row>
    <row r="761" spans="7:7" ht="15.75" customHeight="1">
      <c r="G761" s="77"/>
    </row>
    <row r="762" spans="7:7" ht="15.75" customHeight="1">
      <c r="G762" s="77"/>
    </row>
    <row r="763" spans="7:7" ht="15.75" customHeight="1">
      <c r="G763" s="77"/>
    </row>
    <row r="764" spans="7:7" ht="15.75" customHeight="1">
      <c r="G764" s="77"/>
    </row>
    <row r="765" spans="7:7" ht="15.75" customHeight="1">
      <c r="G765" s="77"/>
    </row>
    <row r="766" spans="7:7" ht="15.75" customHeight="1">
      <c r="G766" s="77"/>
    </row>
    <row r="767" spans="7:7" ht="15.75" customHeight="1">
      <c r="G767" s="77"/>
    </row>
    <row r="768" spans="7:7" ht="15.75" customHeight="1">
      <c r="G768" s="77"/>
    </row>
    <row r="769" spans="7:7" ht="15.75" customHeight="1">
      <c r="G769" s="77"/>
    </row>
    <row r="770" spans="7:7" ht="15.75" customHeight="1">
      <c r="G770" s="77"/>
    </row>
    <row r="771" spans="7:7" ht="15.75" customHeight="1">
      <c r="G771" s="77"/>
    </row>
    <row r="772" spans="7:7" ht="15.75" customHeight="1">
      <c r="G772" s="77"/>
    </row>
    <row r="773" spans="7:7" ht="15.75" customHeight="1">
      <c r="G773" s="77"/>
    </row>
    <row r="774" spans="7:7" ht="15.75" customHeight="1">
      <c r="G774" s="77"/>
    </row>
    <row r="775" spans="7:7" ht="15.75" customHeight="1">
      <c r="G775" s="77"/>
    </row>
    <row r="776" spans="7:7" ht="15.75" customHeight="1">
      <c r="G776" s="77"/>
    </row>
    <row r="777" spans="7:7" ht="15.75" customHeight="1">
      <c r="G777" s="77"/>
    </row>
    <row r="778" spans="7:7" ht="15.75" customHeight="1">
      <c r="G778" s="77"/>
    </row>
    <row r="779" spans="7:7" ht="15.75" customHeight="1">
      <c r="G779" s="77"/>
    </row>
    <row r="780" spans="7:7" ht="15.75" customHeight="1">
      <c r="G780" s="77"/>
    </row>
    <row r="781" spans="7:7" ht="15.75" customHeight="1">
      <c r="G781" s="77"/>
    </row>
    <row r="782" spans="7:7" ht="15.75" customHeight="1">
      <c r="G782" s="77"/>
    </row>
    <row r="783" spans="7:7" ht="15.75" customHeight="1">
      <c r="G783" s="77"/>
    </row>
    <row r="784" spans="7:7" ht="15.75" customHeight="1">
      <c r="G784" s="77"/>
    </row>
    <row r="785" spans="7:7" ht="15.75" customHeight="1">
      <c r="G785" s="77"/>
    </row>
    <row r="786" spans="7:7" ht="15.75" customHeight="1">
      <c r="G786" s="77"/>
    </row>
    <row r="787" spans="7:7" ht="15.75" customHeight="1">
      <c r="G787" s="77"/>
    </row>
    <row r="788" spans="7:7" ht="15.75" customHeight="1">
      <c r="G788" s="77"/>
    </row>
    <row r="789" spans="7:7" ht="15.75" customHeight="1">
      <c r="G789" s="77"/>
    </row>
    <row r="790" spans="7:7" ht="15.75" customHeight="1">
      <c r="G790" s="77"/>
    </row>
    <row r="791" spans="7:7" ht="15.75" customHeight="1">
      <c r="G791" s="77"/>
    </row>
    <row r="792" spans="7:7" ht="15.75" customHeight="1">
      <c r="G792" s="77"/>
    </row>
    <row r="793" spans="7:7" ht="15.75" customHeight="1">
      <c r="G793" s="77"/>
    </row>
    <row r="794" spans="7:7" ht="15.75" customHeight="1">
      <c r="G794" s="77"/>
    </row>
    <row r="795" spans="7:7" ht="15.75" customHeight="1">
      <c r="G795" s="77"/>
    </row>
    <row r="796" spans="7:7" ht="15.75" customHeight="1">
      <c r="G796" s="77"/>
    </row>
    <row r="797" spans="7:7" ht="15.75" customHeight="1">
      <c r="G797" s="77"/>
    </row>
    <row r="798" spans="7:7" ht="15.75" customHeight="1">
      <c r="G798" s="77"/>
    </row>
    <row r="799" spans="7:7" ht="15.75" customHeight="1">
      <c r="G799" s="77"/>
    </row>
    <row r="800" spans="7:7" ht="15.75" customHeight="1">
      <c r="G800" s="77"/>
    </row>
    <row r="801" spans="7:7" ht="15.75" customHeight="1">
      <c r="G801" s="77"/>
    </row>
    <row r="802" spans="7:7" ht="15.75" customHeight="1">
      <c r="G802" s="77"/>
    </row>
    <row r="803" spans="7:7" ht="15.75" customHeight="1">
      <c r="G803" s="77"/>
    </row>
    <row r="804" spans="7:7" ht="15.75" customHeight="1">
      <c r="G804" s="77"/>
    </row>
    <row r="805" spans="7:7" ht="15.75" customHeight="1">
      <c r="G805" s="77"/>
    </row>
    <row r="806" spans="7:7" ht="15.75" customHeight="1">
      <c r="G806" s="77"/>
    </row>
    <row r="807" spans="7:7" ht="15.75" customHeight="1">
      <c r="G807" s="77"/>
    </row>
    <row r="808" spans="7:7" ht="15.75" customHeight="1">
      <c r="G808" s="77"/>
    </row>
    <row r="809" spans="7:7" ht="15.75" customHeight="1">
      <c r="G809" s="77"/>
    </row>
    <row r="810" spans="7:7" ht="15.75" customHeight="1">
      <c r="G810" s="77"/>
    </row>
    <row r="811" spans="7:7" ht="15.75" customHeight="1">
      <c r="G811" s="77"/>
    </row>
    <row r="812" spans="7:7" ht="15.75" customHeight="1">
      <c r="G812" s="77"/>
    </row>
    <row r="813" spans="7:7" ht="15.75" customHeight="1">
      <c r="G813" s="77"/>
    </row>
    <row r="814" spans="7:7" ht="15.75" customHeight="1">
      <c r="G814" s="77"/>
    </row>
    <row r="815" spans="7:7" ht="15.75" customHeight="1">
      <c r="G815" s="77"/>
    </row>
    <row r="816" spans="7:7" ht="15.75" customHeight="1">
      <c r="G816" s="77"/>
    </row>
    <row r="817" spans="7:7" ht="15.75" customHeight="1">
      <c r="G817" s="77"/>
    </row>
    <row r="818" spans="7:7" ht="15.75" customHeight="1">
      <c r="G818" s="77"/>
    </row>
    <row r="819" spans="7:7" ht="15.75" customHeight="1">
      <c r="G819" s="77"/>
    </row>
    <row r="820" spans="7:7" ht="15.75" customHeight="1">
      <c r="G820" s="77"/>
    </row>
    <row r="821" spans="7:7" ht="15.75" customHeight="1">
      <c r="G821" s="77"/>
    </row>
    <row r="822" spans="7:7" ht="15.75" customHeight="1">
      <c r="G822" s="77"/>
    </row>
    <row r="823" spans="7:7" ht="15.75" customHeight="1">
      <c r="G823" s="77"/>
    </row>
    <row r="824" spans="7:7" ht="15.75" customHeight="1">
      <c r="G824" s="77"/>
    </row>
    <row r="825" spans="7:7" ht="15.75" customHeight="1">
      <c r="G825" s="77"/>
    </row>
    <row r="826" spans="7:7" ht="15.75" customHeight="1">
      <c r="G826" s="77"/>
    </row>
    <row r="827" spans="7:7" ht="15.75" customHeight="1">
      <c r="G827" s="77"/>
    </row>
    <row r="828" spans="7:7" ht="15.75" customHeight="1">
      <c r="G828" s="77"/>
    </row>
    <row r="829" spans="7:7" ht="15.75" customHeight="1">
      <c r="G829" s="77"/>
    </row>
    <row r="830" spans="7:7" ht="15.75" customHeight="1">
      <c r="G830" s="77"/>
    </row>
    <row r="831" spans="7:7" ht="15.75" customHeight="1">
      <c r="G831" s="77"/>
    </row>
    <row r="832" spans="7:7" ht="15.75" customHeight="1">
      <c r="G832" s="77"/>
    </row>
    <row r="833" spans="7:7" ht="15.75" customHeight="1">
      <c r="G833" s="77"/>
    </row>
    <row r="834" spans="7:7" ht="15.75" customHeight="1">
      <c r="G834" s="77"/>
    </row>
    <row r="835" spans="7:7" ht="15.75" customHeight="1">
      <c r="G835" s="77"/>
    </row>
    <row r="836" spans="7:7" ht="15.75" customHeight="1">
      <c r="G836" s="77"/>
    </row>
    <row r="837" spans="7:7" ht="15.75" customHeight="1">
      <c r="G837" s="77"/>
    </row>
    <row r="838" spans="7:7" ht="15.75" customHeight="1">
      <c r="G838" s="77"/>
    </row>
    <row r="839" spans="7:7" ht="15.75" customHeight="1">
      <c r="G839" s="77"/>
    </row>
    <row r="840" spans="7:7" ht="15.75" customHeight="1">
      <c r="G840" s="77"/>
    </row>
    <row r="841" spans="7:7" ht="15.75" customHeight="1">
      <c r="G841" s="77"/>
    </row>
    <row r="842" spans="7:7" ht="15.75" customHeight="1">
      <c r="G842" s="77"/>
    </row>
    <row r="843" spans="7:7" ht="15.75" customHeight="1">
      <c r="G843" s="77"/>
    </row>
    <row r="844" spans="7:7" ht="15.75" customHeight="1">
      <c r="G844" s="77"/>
    </row>
    <row r="845" spans="7:7" ht="15.75" customHeight="1">
      <c r="G845" s="77"/>
    </row>
    <row r="846" spans="7:7" ht="15.75" customHeight="1">
      <c r="G846" s="77"/>
    </row>
    <row r="847" spans="7:7" ht="15.75" customHeight="1">
      <c r="G847" s="77"/>
    </row>
    <row r="848" spans="7:7" ht="15.75" customHeight="1">
      <c r="G848" s="77"/>
    </row>
    <row r="849" spans="7:7" ht="15.75" customHeight="1">
      <c r="G849" s="77"/>
    </row>
    <row r="850" spans="7:7" ht="15.75" customHeight="1">
      <c r="G850" s="77"/>
    </row>
    <row r="851" spans="7:7" ht="15.75" customHeight="1">
      <c r="G851" s="77"/>
    </row>
    <row r="852" spans="7:7" ht="15.75" customHeight="1">
      <c r="G852" s="77"/>
    </row>
    <row r="853" spans="7:7" ht="15.75" customHeight="1">
      <c r="G853" s="77"/>
    </row>
    <row r="854" spans="7:7" ht="15.75" customHeight="1">
      <c r="G854" s="77"/>
    </row>
    <row r="855" spans="7:7" ht="15.75" customHeight="1">
      <c r="G855" s="77"/>
    </row>
    <row r="856" spans="7:7" ht="15.75" customHeight="1">
      <c r="G856" s="77"/>
    </row>
    <row r="857" spans="7:7" ht="15.75" customHeight="1">
      <c r="G857" s="77"/>
    </row>
    <row r="858" spans="7:7" ht="15.75" customHeight="1">
      <c r="G858" s="77"/>
    </row>
    <row r="859" spans="7:7" ht="15.75" customHeight="1">
      <c r="G859" s="77"/>
    </row>
    <row r="860" spans="7:7" ht="15.75" customHeight="1">
      <c r="G860" s="77"/>
    </row>
    <row r="861" spans="7:7" ht="15.75" customHeight="1">
      <c r="G861" s="77"/>
    </row>
    <row r="862" spans="7:7" ht="15.75" customHeight="1">
      <c r="G862" s="77"/>
    </row>
    <row r="863" spans="7:7" ht="15.75" customHeight="1">
      <c r="G863" s="77"/>
    </row>
    <row r="864" spans="7:7" ht="15.75" customHeight="1">
      <c r="G864" s="77"/>
    </row>
    <row r="865" spans="7:7" ht="15.75" customHeight="1">
      <c r="G865" s="77"/>
    </row>
    <row r="866" spans="7:7" ht="15.75" customHeight="1">
      <c r="G866" s="77"/>
    </row>
    <row r="867" spans="7:7" ht="15.75" customHeight="1">
      <c r="G867" s="77"/>
    </row>
    <row r="868" spans="7:7" ht="15.75" customHeight="1">
      <c r="G868" s="77"/>
    </row>
    <row r="869" spans="7:7" ht="15.75" customHeight="1">
      <c r="G869" s="77"/>
    </row>
    <row r="870" spans="7:7" ht="15.75" customHeight="1">
      <c r="G870" s="77"/>
    </row>
    <row r="871" spans="7:7" ht="15.75" customHeight="1">
      <c r="G871" s="77"/>
    </row>
    <row r="872" spans="7:7" ht="15.75" customHeight="1">
      <c r="G872" s="77"/>
    </row>
    <row r="873" spans="7:7" ht="15.75" customHeight="1">
      <c r="G873" s="77"/>
    </row>
    <row r="874" spans="7:7" ht="15.75" customHeight="1">
      <c r="G874" s="77"/>
    </row>
    <row r="875" spans="7:7" ht="15.75" customHeight="1">
      <c r="G875" s="77"/>
    </row>
    <row r="876" spans="7:7" ht="15.75" customHeight="1">
      <c r="G876" s="77"/>
    </row>
    <row r="877" spans="7:7" ht="15.75" customHeight="1">
      <c r="G877" s="77"/>
    </row>
    <row r="878" spans="7:7" ht="15.75" customHeight="1">
      <c r="G878" s="77"/>
    </row>
    <row r="879" spans="7:7" ht="15.75" customHeight="1">
      <c r="G879" s="77"/>
    </row>
    <row r="880" spans="7:7" ht="15.75" customHeight="1">
      <c r="G880" s="77"/>
    </row>
    <row r="881" spans="7:7" ht="15.75" customHeight="1">
      <c r="G881" s="77"/>
    </row>
    <row r="882" spans="7:7" ht="15.75" customHeight="1">
      <c r="G882" s="77"/>
    </row>
    <row r="883" spans="7:7" ht="15.75" customHeight="1">
      <c r="G883" s="77"/>
    </row>
    <row r="884" spans="7:7" ht="15.75" customHeight="1">
      <c r="G884" s="77"/>
    </row>
    <row r="885" spans="7:7" ht="15.75" customHeight="1">
      <c r="G885" s="77"/>
    </row>
    <row r="886" spans="7:7" ht="15.75" customHeight="1">
      <c r="G886" s="77"/>
    </row>
    <row r="887" spans="7:7" ht="15.75" customHeight="1">
      <c r="G887" s="77"/>
    </row>
    <row r="888" spans="7:7" ht="15.75" customHeight="1">
      <c r="G888" s="77"/>
    </row>
    <row r="889" spans="7:7" ht="15.75" customHeight="1">
      <c r="G889" s="77"/>
    </row>
    <row r="890" spans="7:7" ht="15.75" customHeight="1">
      <c r="G890" s="77"/>
    </row>
    <row r="891" spans="7:7" ht="15.75" customHeight="1">
      <c r="G891" s="77"/>
    </row>
    <row r="892" spans="7:7" ht="15.75" customHeight="1">
      <c r="G892" s="77"/>
    </row>
    <row r="893" spans="7:7" ht="15.75" customHeight="1">
      <c r="G893" s="77"/>
    </row>
    <row r="894" spans="7:7" ht="15.75" customHeight="1">
      <c r="G894" s="77"/>
    </row>
    <row r="895" spans="7:7" ht="15.75" customHeight="1">
      <c r="G895" s="77"/>
    </row>
    <row r="896" spans="7:7" ht="15.75" customHeight="1">
      <c r="G896" s="77"/>
    </row>
    <row r="897" spans="7:7" ht="15.75" customHeight="1">
      <c r="G897" s="77"/>
    </row>
    <row r="898" spans="7:7" ht="15.75" customHeight="1">
      <c r="G898" s="77"/>
    </row>
    <row r="899" spans="7:7" ht="15.75" customHeight="1">
      <c r="G899" s="77"/>
    </row>
    <row r="900" spans="7:7" ht="15.75" customHeight="1">
      <c r="G900" s="77"/>
    </row>
    <row r="901" spans="7:7" ht="15.75" customHeight="1">
      <c r="G901" s="77"/>
    </row>
    <row r="902" spans="7:7" ht="15.75" customHeight="1">
      <c r="G902" s="77"/>
    </row>
    <row r="903" spans="7:7" ht="15.75" customHeight="1">
      <c r="G903" s="77"/>
    </row>
    <row r="904" spans="7:7" ht="15.75" customHeight="1">
      <c r="G904" s="77"/>
    </row>
    <row r="905" spans="7:7" ht="15.75" customHeight="1">
      <c r="G905" s="77"/>
    </row>
    <row r="906" spans="7:7" ht="15.75" customHeight="1">
      <c r="G906" s="77"/>
    </row>
    <row r="907" spans="7:7" ht="15.75" customHeight="1">
      <c r="G907" s="77"/>
    </row>
    <row r="908" spans="7:7" ht="15.75" customHeight="1">
      <c r="G908" s="77"/>
    </row>
    <row r="909" spans="7:7" ht="15.75" customHeight="1">
      <c r="G909" s="77"/>
    </row>
    <row r="910" spans="7:7" ht="15.75" customHeight="1">
      <c r="G910" s="77"/>
    </row>
    <row r="911" spans="7:7" ht="15.75" customHeight="1">
      <c r="G911" s="77"/>
    </row>
    <row r="912" spans="7:7" ht="15.75" customHeight="1">
      <c r="G912" s="77"/>
    </row>
    <row r="913" spans="7:7" ht="15.75" customHeight="1">
      <c r="G913" s="77"/>
    </row>
    <row r="914" spans="7:7" ht="15.75" customHeight="1">
      <c r="G914" s="77"/>
    </row>
    <row r="915" spans="7:7" ht="15.75" customHeight="1">
      <c r="G915" s="77"/>
    </row>
    <row r="916" spans="7:7" ht="15.75" customHeight="1">
      <c r="G916" s="77"/>
    </row>
    <row r="917" spans="7:7" ht="15.75" customHeight="1">
      <c r="G917" s="77"/>
    </row>
    <row r="918" spans="7:7" ht="15.75" customHeight="1">
      <c r="G918" s="77"/>
    </row>
    <row r="919" spans="7:7" ht="15.75" customHeight="1">
      <c r="G919" s="77"/>
    </row>
    <row r="920" spans="7:7" ht="15.75" customHeight="1">
      <c r="G920" s="77"/>
    </row>
    <row r="921" spans="7:7" ht="15.75" customHeight="1">
      <c r="G921" s="77"/>
    </row>
    <row r="922" spans="7:7" ht="15.75" customHeight="1">
      <c r="G922" s="77"/>
    </row>
    <row r="923" spans="7:7" ht="15.75" customHeight="1">
      <c r="G923" s="77"/>
    </row>
    <row r="924" spans="7:7" ht="15.75" customHeight="1">
      <c r="G924" s="77"/>
    </row>
    <row r="925" spans="7:7" ht="15.75" customHeight="1">
      <c r="G925" s="77"/>
    </row>
    <row r="926" spans="7:7" ht="15.75" customHeight="1">
      <c r="G926" s="77"/>
    </row>
    <row r="927" spans="7:7" ht="15.75" customHeight="1">
      <c r="G927" s="77"/>
    </row>
    <row r="928" spans="7:7" ht="15.75" customHeight="1">
      <c r="G928" s="77"/>
    </row>
    <row r="929" spans="7:7" ht="15.75" customHeight="1">
      <c r="G929" s="77"/>
    </row>
    <row r="930" spans="7:7" ht="15.75" customHeight="1">
      <c r="G930" s="77"/>
    </row>
    <row r="931" spans="7:7" ht="15.75" customHeight="1">
      <c r="G931" s="77"/>
    </row>
    <row r="932" spans="7:7" ht="15.75" customHeight="1">
      <c r="G932" s="77"/>
    </row>
    <row r="933" spans="7:7" ht="15.75" customHeight="1">
      <c r="G933" s="77"/>
    </row>
    <row r="934" spans="7:7" ht="15.75" customHeight="1">
      <c r="G934" s="77"/>
    </row>
    <row r="935" spans="7:7" ht="15.75" customHeight="1">
      <c r="G935" s="77"/>
    </row>
    <row r="936" spans="7:7" ht="15.75" customHeight="1">
      <c r="G936" s="77"/>
    </row>
    <row r="937" spans="7:7" ht="15.75" customHeight="1">
      <c r="G937" s="77"/>
    </row>
    <row r="938" spans="7:7" ht="15.75" customHeight="1">
      <c r="G938" s="77"/>
    </row>
    <row r="939" spans="7:7" ht="15.75" customHeight="1">
      <c r="G939" s="77"/>
    </row>
    <row r="940" spans="7:7" ht="15.75" customHeight="1">
      <c r="G940" s="77"/>
    </row>
    <row r="941" spans="7:7" ht="15.75" customHeight="1">
      <c r="G941" s="77"/>
    </row>
    <row r="942" spans="7:7" ht="15.75" customHeight="1">
      <c r="G942" s="77"/>
    </row>
    <row r="943" spans="7:7" ht="15.75" customHeight="1">
      <c r="G943" s="77"/>
    </row>
    <row r="944" spans="7:7" ht="15.75" customHeight="1">
      <c r="G944" s="77"/>
    </row>
    <row r="945" spans="7:7" ht="15.75" customHeight="1">
      <c r="G945" s="77"/>
    </row>
    <row r="946" spans="7:7" ht="15.75" customHeight="1">
      <c r="G946" s="77"/>
    </row>
    <row r="947" spans="7:7" ht="15.75" customHeight="1">
      <c r="G947" s="77"/>
    </row>
    <row r="948" spans="7:7" ht="15.75" customHeight="1">
      <c r="G948" s="77"/>
    </row>
    <row r="949" spans="7:7" ht="15.75" customHeight="1">
      <c r="G949" s="77"/>
    </row>
    <row r="950" spans="7:7" ht="15.75" customHeight="1">
      <c r="G950" s="77"/>
    </row>
    <row r="951" spans="7:7" ht="15.75" customHeight="1">
      <c r="G951" s="77"/>
    </row>
    <row r="952" spans="7:7" ht="15.75" customHeight="1">
      <c r="G952" s="77"/>
    </row>
    <row r="953" spans="7:7" ht="15.75" customHeight="1">
      <c r="G953" s="77"/>
    </row>
    <row r="954" spans="7:7" ht="15.75" customHeight="1">
      <c r="G954" s="77"/>
    </row>
    <row r="955" spans="7:7" ht="15.75" customHeight="1">
      <c r="G955" s="77"/>
    </row>
    <row r="956" spans="7:7" ht="15.75" customHeight="1">
      <c r="G956" s="77"/>
    </row>
    <row r="957" spans="7:7" ht="15.75" customHeight="1">
      <c r="G957" s="77"/>
    </row>
    <row r="958" spans="7:7" ht="15.75" customHeight="1">
      <c r="G958" s="77"/>
    </row>
    <row r="959" spans="7:7" ht="15.75" customHeight="1">
      <c r="G959" s="77"/>
    </row>
    <row r="960" spans="7:7" ht="15.75" customHeight="1">
      <c r="G960" s="77"/>
    </row>
    <row r="961" spans="7:7" ht="15.75" customHeight="1">
      <c r="G961" s="77"/>
    </row>
    <row r="962" spans="7:7" ht="15.75" customHeight="1">
      <c r="G962" s="77"/>
    </row>
    <row r="963" spans="7:7" ht="15.75" customHeight="1">
      <c r="G963" s="77"/>
    </row>
    <row r="964" spans="7:7" ht="15.75" customHeight="1">
      <c r="G964" s="77"/>
    </row>
    <row r="965" spans="7:7" ht="15.75" customHeight="1">
      <c r="G965" s="77"/>
    </row>
    <row r="966" spans="7:7" ht="15.75" customHeight="1">
      <c r="G966" s="77"/>
    </row>
    <row r="967" spans="7:7" ht="15.75" customHeight="1">
      <c r="G967" s="77"/>
    </row>
    <row r="968" spans="7:7" ht="15.75" customHeight="1">
      <c r="G968" s="77"/>
    </row>
    <row r="969" spans="7:7" ht="15.75" customHeight="1">
      <c r="G969" s="77"/>
    </row>
    <row r="970" spans="7:7" ht="15.75" customHeight="1">
      <c r="G970" s="77"/>
    </row>
    <row r="971" spans="7:7" ht="15.75" customHeight="1">
      <c r="G971" s="77"/>
    </row>
    <row r="972" spans="7:7" ht="15.75" customHeight="1">
      <c r="G972" s="77"/>
    </row>
    <row r="973" spans="7:7" ht="15.75" customHeight="1">
      <c r="G973" s="77"/>
    </row>
    <row r="974" spans="7:7" ht="15.75" customHeight="1">
      <c r="G974" s="77"/>
    </row>
    <row r="975" spans="7:7" ht="15.75" customHeight="1">
      <c r="G975" s="77"/>
    </row>
    <row r="976" spans="7:7" ht="15.75" customHeight="1">
      <c r="G976" s="77"/>
    </row>
    <row r="977" spans="7:7" ht="15.75" customHeight="1">
      <c r="G977" s="77"/>
    </row>
    <row r="978" spans="7:7" ht="15.75" customHeight="1">
      <c r="G978" s="77"/>
    </row>
    <row r="979" spans="7:7" ht="15.75" customHeight="1">
      <c r="G979" s="77"/>
    </row>
    <row r="980" spans="7:7" ht="15.75" customHeight="1">
      <c r="G980" s="77"/>
    </row>
    <row r="981" spans="7:7" ht="15.75" customHeight="1">
      <c r="G981" s="77"/>
    </row>
    <row r="982" spans="7:7" ht="15.75" customHeight="1">
      <c r="G982" s="77"/>
    </row>
    <row r="983" spans="7:7" ht="15.75" customHeight="1">
      <c r="G983" s="77"/>
    </row>
    <row r="984" spans="7:7" ht="15.75" customHeight="1">
      <c r="G984" s="77"/>
    </row>
    <row r="985" spans="7:7" ht="15.75" customHeight="1">
      <c r="G985" s="77"/>
    </row>
    <row r="986" spans="7:7" ht="15.75" customHeight="1">
      <c r="G986" s="77"/>
    </row>
    <row r="987" spans="7:7" ht="15.75" customHeight="1">
      <c r="G987" s="77"/>
    </row>
    <row r="988" spans="7:7" ht="15.75" customHeight="1">
      <c r="G988" s="77"/>
    </row>
    <row r="989" spans="7:7" ht="15.75" customHeight="1">
      <c r="G989" s="77"/>
    </row>
    <row r="990" spans="7:7" ht="15.75" customHeight="1">
      <c r="G990" s="77"/>
    </row>
    <row r="991" spans="7:7" ht="15.75" customHeight="1">
      <c r="G991" s="77"/>
    </row>
    <row r="992" spans="7:7" ht="15.75" customHeight="1">
      <c r="G992" s="77"/>
    </row>
    <row r="993" spans="7:7" ht="15.75" customHeight="1">
      <c r="G993" s="77"/>
    </row>
    <row r="994" spans="7:7" ht="15.75" customHeight="1">
      <c r="G994" s="77"/>
    </row>
    <row r="995" spans="7:7" ht="15.75" customHeight="1">
      <c r="G995" s="77"/>
    </row>
    <row r="996" spans="7:7" ht="15.75" customHeight="1">
      <c r="G996" s="77"/>
    </row>
    <row r="997" spans="7:7" ht="15.75" customHeight="1">
      <c r="G997" s="77"/>
    </row>
    <row r="998" spans="7:7" ht="15.75" customHeight="1">
      <c r="G998" s="77"/>
    </row>
    <row r="999" spans="7:7" ht="15.75" customHeight="1">
      <c r="G999" s="77"/>
    </row>
    <row r="1000" spans="7:7" ht="15.75" customHeight="1">
      <c r="G1000" s="77"/>
    </row>
  </sheetData>
  <mergeCells count="5">
    <mergeCell ref="F12:F13"/>
    <mergeCell ref="G12:G13"/>
    <mergeCell ref="A12:B13"/>
    <mergeCell ref="D12:D13"/>
    <mergeCell ref="E12:E13"/>
  </mergeCells>
  <pageMargins left="0.70866141732283472" right="0.70866141732283472" top="0.74803149606299213" bottom="0.7480314960629921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topLeftCell="A7" workbookViewId="0">
      <selection activeCell="F8" sqref="F8:G8"/>
    </sheetView>
  </sheetViews>
  <sheetFormatPr defaultColWidth="14.44140625" defaultRowHeight="15" customHeight="1"/>
  <cols>
    <col min="1" max="1" width="6.44140625" customWidth="1"/>
    <col min="2" max="2" width="27.33203125" customWidth="1"/>
    <col min="3" max="3" width="0.88671875" customWidth="1"/>
    <col min="4" max="4" width="14.44140625" bestFit="1" customWidth="1"/>
    <col min="5" max="5" width="9.44140625" customWidth="1"/>
    <col min="6" max="6" width="3.5546875" customWidth="1"/>
    <col min="7" max="7" width="13.33203125" bestFit="1" customWidth="1"/>
    <col min="8" max="8" width="11.5546875" style="148" bestFit="1" customWidth="1"/>
    <col min="9" max="9" width="12.5546875" bestFit="1" customWidth="1"/>
    <col min="10" max="10" width="8.5546875" customWidth="1"/>
    <col min="11" max="11" width="12.21875" bestFit="1" customWidth="1"/>
    <col min="12" max="26" width="8.5546875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1"/>
      <c r="F2" s="1"/>
      <c r="G2" s="1"/>
      <c r="H2" s="14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1"/>
      <c r="D3" s="1"/>
      <c r="E3" s="1"/>
      <c r="F3" s="1"/>
      <c r="G3" s="1"/>
      <c r="H3" s="1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"/>
      <c r="B4" s="1"/>
      <c r="C4" s="1"/>
      <c r="D4" s="1"/>
      <c r="E4" s="1"/>
      <c r="F4" s="1"/>
      <c r="G4" s="1"/>
      <c r="H4" s="14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"/>
      <c r="B5" s="1"/>
      <c r="C5" s="1"/>
      <c r="D5" s="1"/>
      <c r="E5" s="1"/>
      <c r="F5" s="1"/>
      <c r="G5" s="1"/>
      <c r="H5" s="1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8" spans="1:26" ht="14.4">
      <c r="A8" s="3"/>
      <c r="B8" s="3" t="s">
        <v>140</v>
      </c>
      <c r="C8" s="1"/>
      <c r="D8" s="3"/>
      <c r="E8" s="3" t="s">
        <v>0</v>
      </c>
      <c r="F8" s="70" t="s">
        <v>143</v>
      </c>
      <c r="G8" s="161" t="s">
        <v>142</v>
      </c>
      <c r="H8" s="5"/>
      <c r="I8" s="3"/>
      <c r="J8" s="5"/>
      <c r="K8" s="3"/>
      <c r="L8" s="4"/>
      <c r="M8" s="1"/>
      <c r="N8" s="3"/>
      <c r="O8" s="3"/>
      <c r="P8" s="3"/>
      <c r="Q8" s="4"/>
      <c r="R8" s="1"/>
      <c r="S8" s="7"/>
    </row>
    <row r="9" spans="1:26" ht="14.4">
      <c r="A9" s="6"/>
      <c r="B9" s="6"/>
      <c r="C9" s="1"/>
      <c r="D9" s="6"/>
      <c r="E9" s="6"/>
      <c r="F9" s="6"/>
      <c r="G9" s="8"/>
      <c r="H9" s="9"/>
      <c r="I9" s="6"/>
      <c r="J9" s="9"/>
      <c r="K9" s="6"/>
      <c r="L9" s="8"/>
      <c r="M9" s="1"/>
      <c r="N9" s="6"/>
      <c r="O9" s="6"/>
      <c r="P9" s="6"/>
      <c r="Q9" s="8"/>
      <c r="R9" s="1"/>
      <c r="S9" s="10"/>
    </row>
    <row r="10" spans="1:26" ht="14.4">
      <c r="A10" s="6"/>
      <c r="B10" s="11" t="s">
        <v>6</v>
      </c>
      <c r="C10" s="1"/>
      <c r="D10" s="3"/>
      <c r="E10" s="6"/>
      <c r="F10" s="6"/>
      <c r="G10" s="8"/>
      <c r="H10" s="9"/>
      <c r="I10" s="6"/>
      <c r="J10" s="9"/>
      <c r="K10" s="6"/>
      <c r="L10" s="8"/>
      <c r="M10" s="1"/>
      <c r="N10" s="6"/>
      <c r="O10" s="6"/>
      <c r="P10" s="6"/>
      <c r="Q10" s="8"/>
      <c r="R10" s="1"/>
      <c r="S10" s="10"/>
    </row>
    <row r="11" spans="1:26" ht="14.4">
      <c r="A11" s="6"/>
      <c r="B11" s="6"/>
      <c r="C11" s="1"/>
      <c r="D11" s="6"/>
      <c r="E11" s="6"/>
      <c r="F11" s="6"/>
      <c r="G11" s="8"/>
      <c r="H11" s="9"/>
      <c r="I11" s="6"/>
      <c r="J11" s="9"/>
      <c r="K11" s="6"/>
      <c r="L11" s="8"/>
      <c r="M11" s="1"/>
      <c r="N11" s="6"/>
      <c r="O11" s="6"/>
      <c r="P11" s="6"/>
      <c r="Q11" s="8"/>
      <c r="R11" s="1"/>
      <c r="S11" s="10"/>
    </row>
    <row r="12" spans="1:26" ht="15.75" customHeight="1">
      <c r="A12" s="210" t="s">
        <v>5</v>
      </c>
      <c r="B12" s="211"/>
      <c r="C12" s="13"/>
      <c r="D12" s="214" t="s">
        <v>8</v>
      </c>
      <c r="E12" s="216" t="s">
        <v>11</v>
      </c>
      <c r="F12" s="218" t="s">
        <v>14</v>
      </c>
      <c r="G12" s="220" t="s">
        <v>18</v>
      </c>
      <c r="H12" s="150"/>
      <c r="I12" s="1"/>
    </row>
    <row r="13" spans="1:26" ht="14.4">
      <c r="A13" s="212"/>
      <c r="B13" s="213"/>
      <c r="C13" s="13"/>
      <c r="D13" s="215"/>
      <c r="E13" s="217"/>
      <c r="F13" s="219"/>
      <c r="G13" s="221"/>
      <c r="H13" s="147"/>
      <c r="I13" s="1"/>
    </row>
    <row r="14" spans="1:26" ht="14.4">
      <c r="A14" s="14">
        <v>400000</v>
      </c>
      <c r="B14" s="15" t="s">
        <v>19</v>
      </c>
      <c r="C14" s="13"/>
      <c r="D14" s="16">
        <f>SUM(D15+D32+D80+D84+D90+D92)</f>
        <v>16184160</v>
      </c>
      <c r="E14" s="16">
        <f t="shared" ref="E14:F14" si="0">E15+E32+E80+E84+E90+E92</f>
        <v>8631300</v>
      </c>
      <c r="F14" s="16">
        <f t="shared" si="0"/>
        <v>0</v>
      </c>
      <c r="G14" s="17">
        <f t="shared" ref="G14:G118" si="1">SUM(D14:F14)</f>
        <v>24815460</v>
      </c>
      <c r="H14" s="147"/>
      <c r="I14" s="147"/>
      <c r="K14" s="148"/>
    </row>
    <row r="15" spans="1:26" ht="14.4">
      <c r="A15" s="18">
        <v>410000</v>
      </c>
      <c r="B15" s="19" t="s">
        <v>20</v>
      </c>
      <c r="C15" s="13"/>
      <c r="D15" s="20">
        <f t="shared" ref="D15:F15" si="2">SUM(D16+D18+D22+D24+D28+D30)</f>
        <v>7134160</v>
      </c>
      <c r="E15" s="20">
        <f t="shared" si="2"/>
        <v>0</v>
      </c>
      <c r="F15" s="20">
        <f t="shared" si="2"/>
        <v>0</v>
      </c>
      <c r="G15" s="21">
        <f t="shared" si="1"/>
        <v>7134160</v>
      </c>
      <c r="H15" s="147"/>
      <c r="I15" s="147"/>
      <c r="K15" s="148"/>
    </row>
    <row r="16" spans="1:26" ht="14.4">
      <c r="A16" s="22">
        <v>411000</v>
      </c>
      <c r="B16" s="23" t="s">
        <v>21</v>
      </c>
      <c r="C16" s="13"/>
      <c r="D16" s="24">
        <f t="shared" ref="D16:F16" si="3">D17</f>
        <v>4215000</v>
      </c>
      <c r="E16" s="24">
        <f t="shared" si="3"/>
        <v>0</v>
      </c>
      <c r="F16" s="24">
        <f t="shared" si="3"/>
        <v>0</v>
      </c>
      <c r="G16" s="25">
        <f t="shared" si="1"/>
        <v>4215000</v>
      </c>
      <c r="H16" s="147"/>
      <c r="I16" s="147"/>
      <c r="K16" s="148"/>
    </row>
    <row r="17" spans="1:11" ht="14.4">
      <c r="A17" s="26">
        <v>411100</v>
      </c>
      <c r="B17" s="27" t="s">
        <v>22</v>
      </c>
      <c r="C17" s="13"/>
      <c r="D17" s="178">
        <v>4215000</v>
      </c>
      <c r="E17" s="29"/>
      <c r="F17" s="29"/>
      <c r="G17" s="30">
        <f t="shared" si="1"/>
        <v>4215000</v>
      </c>
      <c r="H17" s="147"/>
      <c r="I17" s="147"/>
      <c r="K17" s="148"/>
    </row>
    <row r="18" spans="1:11" ht="14.4">
      <c r="A18" s="22">
        <v>412000</v>
      </c>
      <c r="B18" s="23" t="s">
        <v>23</v>
      </c>
      <c r="C18" s="13"/>
      <c r="D18" s="24">
        <f t="shared" ref="D18:F18" si="4">D19+D20+D21</f>
        <v>745000</v>
      </c>
      <c r="E18" s="24">
        <f t="shared" si="4"/>
        <v>0</v>
      </c>
      <c r="F18" s="24">
        <f t="shared" si="4"/>
        <v>0</v>
      </c>
      <c r="G18" s="25">
        <f t="shared" si="1"/>
        <v>745000</v>
      </c>
      <c r="H18" s="147"/>
      <c r="I18" s="147"/>
      <c r="K18" s="148"/>
    </row>
    <row r="19" spans="1:11" ht="14.4">
      <c r="A19" s="26">
        <v>412100</v>
      </c>
      <c r="B19" s="27" t="s">
        <v>24</v>
      </c>
      <c r="C19" s="13"/>
      <c r="D19" s="28">
        <v>510000</v>
      </c>
      <c r="E19" s="29"/>
      <c r="F19" s="29"/>
      <c r="G19" s="30">
        <f t="shared" si="1"/>
        <v>510000</v>
      </c>
      <c r="H19" s="147"/>
      <c r="I19" s="147"/>
      <c r="K19" s="148"/>
    </row>
    <row r="20" spans="1:11" ht="14.4">
      <c r="A20" s="26">
        <v>412200</v>
      </c>
      <c r="B20" s="27" t="s">
        <v>25</v>
      </c>
      <c r="C20" s="13"/>
      <c r="D20" s="178">
        <v>235000</v>
      </c>
      <c r="E20" s="29"/>
      <c r="F20" s="29"/>
      <c r="G20" s="30">
        <f t="shared" si="1"/>
        <v>235000</v>
      </c>
      <c r="H20" s="147"/>
      <c r="I20" s="147"/>
      <c r="K20" s="148"/>
    </row>
    <row r="21" spans="1:11" ht="15.75" customHeight="1">
      <c r="A21" s="26">
        <v>412300</v>
      </c>
      <c r="B21" s="27" t="s">
        <v>26</v>
      </c>
      <c r="C21" s="13"/>
      <c r="D21" s="73"/>
      <c r="E21" s="29"/>
      <c r="F21" s="29"/>
      <c r="G21" s="30">
        <f t="shared" si="1"/>
        <v>0</v>
      </c>
      <c r="H21" s="147"/>
      <c r="I21" s="1"/>
      <c r="K21" s="148"/>
    </row>
    <row r="22" spans="1:11" ht="15.75" customHeight="1">
      <c r="A22" s="22">
        <v>413000</v>
      </c>
      <c r="B22" s="23" t="s">
        <v>27</v>
      </c>
      <c r="C22" s="13"/>
      <c r="D22" s="24">
        <f t="shared" ref="D22:F22" si="5">D23</f>
        <v>70000</v>
      </c>
      <c r="E22" s="24">
        <f t="shared" si="5"/>
        <v>0</v>
      </c>
      <c r="F22" s="24">
        <f t="shared" si="5"/>
        <v>0</v>
      </c>
      <c r="G22" s="25">
        <f t="shared" si="1"/>
        <v>70000</v>
      </c>
      <c r="H22" s="147"/>
      <c r="I22" s="147"/>
      <c r="K22" s="148"/>
    </row>
    <row r="23" spans="1:11" ht="15.75" customHeight="1">
      <c r="A23" s="26">
        <v>413100</v>
      </c>
      <c r="B23" s="27" t="s">
        <v>28</v>
      </c>
      <c r="C23" s="13"/>
      <c r="D23" s="28">
        <v>70000</v>
      </c>
      <c r="E23" s="29"/>
      <c r="F23" s="29"/>
      <c r="G23" s="30">
        <f t="shared" si="1"/>
        <v>70000</v>
      </c>
      <c r="H23" s="147"/>
      <c r="I23" s="147"/>
      <c r="K23" s="148"/>
    </row>
    <row r="24" spans="1:11" ht="15.75" customHeight="1">
      <c r="A24" s="22">
        <v>414000</v>
      </c>
      <c r="B24" s="23" t="s">
        <v>29</v>
      </c>
      <c r="C24" s="13"/>
      <c r="D24" s="24">
        <f t="shared" ref="D24:F24" si="6">D25+D26+D27</f>
        <v>2104160</v>
      </c>
      <c r="E24" s="24">
        <f t="shared" si="6"/>
        <v>0</v>
      </c>
      <c r="F24" s="24">
        <f t="shared" si="6"/>
        <v>0</v>
      </c>
      <c r="G24" s="25">
        <f t="shared" si="1"/>
        <v>2104160</v>
      </c>
      <c r="H24" s="147"/>
      <c r="I24" s="147"/>
      <c r="K24" s="148"/>
    </row>
    <row r="25" spans="1:11" ht="15.75" customHeight="1">
      <c r="A25" s="26">
        <v>414100</v>
      </c>
      <c r="B25" s="27" t="s">
        <v>30</v>
      </c>
      <c r="C25" s="13"/>
      <c r="D25" s="28">
        <v>2094160</v>
      </c>
      <c r="E25" s="29"/>
      <c r="F25" s="29"/>
      <c r="G25" s="30">
        <f t="shared" si="1"/>
        <v>2094160</v>
      </c>
      <c r="H25" s="147"/>
      <c r="I25" s="147"/>
      <c r="K25" s="148"/>
    </row>
    <row r="26" spans="1:11" ht="15.75" customHeight="1">
      <c r="A26" s="26">
        <v>414300</v>
      </c>
      <c r="B26" s="27" t="s">
        <v>31</v>
      </c>
      <c r="C26" s="13"/>
      <c r="D26" s="28"/>
      <c r="E26" s="29"/>
      <c r="F26" s="29"/>
      <c r="G26" s="30">
        <f t="shared" si="1"/>
        <v>0</v>
      </c>
      <c r="H26" s="147"/>
      <c r="I26" s="147"/>
      <c r="K26" s="148"/>
    </row>
    <row r="27" spans="1:11" ht="15.75" customHeight="1">
      <c r="A27" s="26">
        <v>414400</v>
      </c>
      <c r="B27" s="27" t="s">
        <v>32</v>
      </c>
      <c r="C27" s="13"/>
      <c r="D27" s="28">
        <v>10000</v>
      </c>
      <c r="E27" s="29"/>
      <c r="F27" s="29"/>
      <c r="G27" s="30">
        <f t="shared" si="1"/>
        <v>10000</v>
      </c>
      <c r="H27" s="150"/>
      <c r="I27" s="1"/>
      <c r="K27" s="148"/>
    </row>
    <row r="28" spans="1:11" ht="15.75" customHeight="1">
      <c r="A28" s="22">
        <v>415000</v>
      </c>
      <c r="B28" s="23" t="s">
        <v>33</v>
      </c>
      <c r="C28" s="13"/>
      <c r="D28" s="24">
        <f t="shared" ref="D28:F28" si="7">D29</f>
        <v>0</v>
      </c>
      <c r="E28" s="24">
        <f t="shared" si="7"/>
        <v>0</v>
      </c>
      <c r="F28" s="24">
        <f t="shared" si="7"/>
        <v>0</v>
      </c>
      <c r="G28" s="25">
        <f t="shared" si="1"/>
        <v>0</v>
      </c>
      <c r="H28" s="147"/>
      <c r="I28" s="1"/>
      <c r="K28" s="148"/>
    </row>
    <row r="29" spans="1:11" ht="15.75" customHeight="1">
      <c r="A29" s="26">
        <v>415100</v>
      </c>
      <c r="B29" s="27" t="s">
        <v>34</v>
      </c>
      <c r="C29" s="13"/>
      <c r="D29" s="29"/>
      <c r="E29" s="29"/>
      <c r="F29" s="29"/>
      <c r="G29" s="30">
        <f t="shared" si="1"/>
        <v>0</v>
      </c>
      <c r="H29" s="147"/>
      <c r="I29" s="1"/>
      <c r="K29" s="148"/>
    </row>
    <row r="30" spans="1:11" ht="15.75" customHeight="1">
      <c r="A30" s="22">
        <v>416000</v>
      </c>
      <c r="B30" s="23" t="s">
        <v>35</v>
      </c>
      <c r="C30" s="13"/>
      <c r="D30" s="31">
        <f t="shared" ref="D30:F30" si="8">D31</f>
        <v>0</v>
      </c>
      <c r="E30" s="31">
        <f t="shared" si="8"/>
        <v>0</v>
      </c>
      <c r="F30" s="31">
        <f t="shared" si="8"/>
        <v>0</v>
      </c>
      <c r="G30" s="25">
        <f t="shared" si="1"/>
        <v>0</v>
      </c>
      <c r="H30" s="147"/>
      <c r="I30" s="1"/>
      <c r="K30" s="148"/>
    </row>
    <row r="31" spans="1:11" ht="15.75" customHeight="1">
      <c r="A31" s="26">
        <v>416100</v>
      </c>
      <c r="B31" s="27" t="s">
        <v>36</v>
      </c>
      <c r="C31" s="13"/>
      <c r="D31" s="33"/>
      <c r="E31" s="33"/>
      <c r="F31" s="33"/>
      <c r="G31" s="30">
        <f t="shared" si="1"/>
        <v>0</v>
      </c>
      <c r="H31" s="147"/>
      <c r="I31" s="1"/>
      <c r="K31" s="148"/>
    </row>
    <row r="32" spans="1:11" ht="15.75" customHeight="1">
      <c r="A32" s="18">
        <v>420000</v>
      </c>
      <c r="B32" s="19" t="s">
        <v>37</v>
      </c>
      <c r="C32" s="13"/>
      <c r="D32" s="20">
        <f t="shared" ref="D32:F32" si="9">SUM(D33+D50+D55+D64+D69+D72)</f>
        <v>8815000</v>
      </c>
      <c r="E32" s="20">
        <f t="shared" si="9"/>
        <v>8631300</v>
      </c>
      <c r="F32" s="20">
        <f t="shared" si="9"/>
        <v>0</v>
      </c>
      <c r="G32" s="21">
        <f t="shared" si="1"/>
        <v>17446300</v>
      </c>
      <c r="H32" s="147"/>
      <c r="I32" s="147"/>
      <c r="K32" s="148"/>
    </row>
    <row r="33" spans="1:11" ht="15.75" customHeight="1">
      <c r="A33" s="22">
        <v>421000</v>
      </c>
      <c r="B33" s="23" t="s">
        <v>38</v>
      </c>
      <c r="C33" s="13"/>
      <c r="D33" s="31">
        <f t="shared" ref="D33:F33" si="10">SUM(D34:D49)</f>
        <v>1645000</v>
      </c>
      <c r="E33" s="31">
        <f t="shared" si="10"/>
        <v>0</v>
      </c>
      <c r="F33" s="31">
        <f t="shared" si="10"/>
        <v>0</v>
      </c>
      <c r="G33" s="25">
        <f t="shared" si="1"/>
        <v>1645000</v>
      </c>
      <c r="H33" s="147"/>
      <c r="I33" s="147"/>
      <c r="K33" s="148"/>
    </row>
    <row r="34" spans="1:11" ht="15.75" customHeight="1">
      <c r="A34" s="26">
        <v>421100</v>
      </c>
      <c r="B34" s="27" t="s">
        <v>39</v>
      </c>
      <c r="C34" s="13"/>
      <c r="D34" s="34">
        <v>130000</v>
      </c>
      <c r="E34" s="33"/>
      <c r="F34" s="33"/>
      <c r="G34" s="30">
        <f t="shared" si="1"/>
        <v>130000</v>
      </c>
      <c r="H34" s="147"/>
      <c r="I34" s="147"/>
      <c r="K34" s="148"/>
    </row>
    <row r="35" spans="1:11" ht="15.75" customHeight="1">
      <c r="A35" s="26">
        <v>421211</v>
      </c>
      <c r="B35" s="27" t="s">
        <v>40</v>
      </c>
      <c r="C35" s="13"/>
      <c r="D35" s="34">
        <v>15000</v>
      </c>
      <c r="E35" s="33"/>
      <c r="F35" s="33"/>
      <c r="G35" s="30">
        <f t="shared" si="1"/>
        <v>15000</v>
      </c>
      <c r="H35" s="147"/>
      <c r="I35" s="147"/>
      <c r="K35" s="148"/>
    </row>
    <row r="36" spans="1:11" ht="15.75" customHeight="1">
      <c r="A36" s="26">
        <v>421221</v>
      </c>
      <c r="B36" s="27" t="s">
        <v>41</v>
      </c>
      <c r="C36" s="13"/>
      <c r="D36" s="35"/>
      <c r="E36" s="33"/>
      <c r="F36" s="33"/>
      <c r="G36" s="30">
        <f t="shared" si="1"/>
        <v>0</v>
      </c>
      <c r="H36" s="147"/>
      <c r="I36" s="1"/>
      <c r="K36" s="148"/>
    </row>
    <row r="37" spans="1:11" ht="15.75" customHeight="1">
      <c r="A37" s="26">
        <v>421222</v>
      </c>
      <c r="B37" s="27" t="s">
        <v>42</v>
      </c>
      <c r="C37" s="13"/>
      <c r="D37" s="35"/>
      <c r="E37" s="33"/>
      <c r="F37" s="33"/>
      <c r="G37" s="30">
        <f t="shared" si="1"/>
        <v>0</v>
      </c>
      <c r="H37" s="147"/>
      <c r="I37" s="1"/>
      <c r="K37" s="148"/>
    </row>
    <row r="38" spans="1:11" ht="15.75" customHeight="1">
      <c r="A38" s="26">
        <v>421225</v>
      </c>
      <c r="B38" s="27" t="s">
        <v>43</v>
      </c>
      <c r="C38" s="13"/>
      <c r="D38" s="34">
        <v>2000</v>
      </c>
      <c r="E38" s="33"/>
      <c r="F38" s="33"/>
      <c r="G38" s="30">
        <f t="shared" si="1"/>
        <v>2000</v>
      </c>
      <c r="H38" s="147"/>
      <c r="I38" s="147"/>
      <c r="K38" s="148"/>
    </row>
    <row r="39" spans="1:11" ht="15.75" customHeight="1">
      <c r="A39" s="26">
        <v>421311</v>
      </c>
      <c r="B39" s="27" t="s">
        <v>44</v>
      </c>
      <c r="C39" s="13"/>
      <c r="D39" s="34">
        <v>5500</v>
      </c>
      <c r="E39" s="33"/>
      <c r="F39" s="33"/>
      <c r="G39" s="30">
        <f t="shared" si="1"/>
        <v>5500</v>
      </c>
      <c r="H39" s="147"/>
      <c r="I39" s="147"/>
      <c r="K39" s="148"/>
    </row>
    <row r="40" spans="1:11" ht="15.75" customHeight="1">
      <c r="A40" s="26">
        <v>421321</v>
      </c>
      <c r="B40" s="27" t="s">
        <v>45</v>
      </c>
      <c r="C40" s="13"/>
      <c r="D40" s="34">
        <v>50000</v>
      </c>
      <c r="E40" s="33"/>
      <c r="F40" s="33"/>
      <c r="G40" s="30">
        <f t="shared" si="1"/>
        <v>50000</v>
      </c>
      <c r="H40" s="147"/>
      <c r="I40" s="147"/>
      <c r="K40" s="148"/>
    </row>
    <row r="41" spans="1:11" ht="15.75" customHeight="1">
      <c r="A41" s="26">
        <v>421323</v>
      </c>
      <c r="B41" s="27" t="s">
        <v>46</v>
      </c>
      <c r="C41" s="13"/>
      <c r="D41" s="34">
        <v>5000</v>
      </c>
      <c r="E41" s="33"/>
      <c r="F41" s="33"/>
      <c r="G41" s="30">
        <f t="shared" si="1"/>
        <v>5000</v>
      </c>
      <c r="H41" s="147"/>
      <c r="I41" s="147"/>
      <c r="K41" s="148"/>
    </row>
    <row r="42" spans="1:11" ht="15.75" customHeight="1">
      <c r="A42" s="26">
        <v>421324</v>
      </c>
      <c r="B42" s="27" t="s">
        <v>47</v>
      </c>
      <c r="C42" s="13"/>
      <c r="D42" s="34">
        <v>2500</v>
      </c>
      <c r="E42" s="33"/>
      <c r="F42" s="33"/>
      <c r="G42" s="30">
        <f t="shared" si="1"/>
        <v>2500</v>
      </c>
      <c r="H42" s="147"/>
      <c r="I42" s="147"/>
      <c r="K42" s="148"/>
    </row>
    <row r="43" spans="1:11" ht="15.75" customHeight="1">
      <c r="A43" s="26">
        <v>421325</v>
      </c>
      <c r="B43" s="27" t="s">
        <v>48</v>
      </c>
      <c r="C43" s="13"/>
      <c r="D43" s="35"/>
      <c r="E43" s="33"/>
      <c r="F43" s="33"/>
      <c r="G43" s="30">
        <f t="shared" si="1"/>
        <v>0</v>
      </c>
      <c r="H43" s="147"/>
      <c r="I43" s="1"/>
      <c r="K43" s="148"/>
    </row>
    <row r="44" spans="1:11" ht="15.75" customHeight="1">
      <c r="A44" s="26">
        <v>421391</v>
      </c>
      <c r="B44" s="27" t="s">
        <v>49</v>
      </c>
      <c r="C44" s="13"/>
      <c r="D44" s="34"/>
      <c r="E44" s="33"/>
      <c r="F44" s="33"/>
      <c r="G44" s="30">
        <f t="shared" si="1"/>
        <v>0</v>
      </c>
      <c r="H44" s="147"/>
      <c r="I44" s="1"/>
      <c r="K44" s="148"/>
    </row>
    <row r="45" spans="1:11" ht="15.75" customHeight="1">
      <c r="A45" s="26">
        <v>421400</v>
      </c>
      <c r="B45" s="27" t="s">
        <v>50</v>
      </c>
      <c r="C45" s="13"/>
      <c r="D45" s="34">
        <f>550000+100000</f>
        <v>650000</v>
      </c>
      <c r="E45" s="33"/>
      <c r="F45" s="33"/>
      <c r="G45" s="30">
        <f t="shared" si="1"/>
        <v>650000</v>
      </c>
      <c r="H45" s="147"/>
      <c r="I45" s="147"/>
      <c r="K45" s="148"/>
    </row>
    <row r="46" spans="1:11" ht="15.75" customHeight="1">
      <c r="A46" s="26">
        <v>421500</v>
      </c>
      <c r="B46" s="27" t="s">
        <v>51</v>
      </c>
      <c r="C46" s="13"/>
      <c r="D46" s="34">
        <v>750000</v>
      </c>
      <c r="E46" s="33"/>
      <c r="F46" s="33"/>
      <c r="G46" s="30">
        <f t="shared" si="1"/>
        <v>750000</v>
      </c>
      <c r="H46" s="147"/>
      <c r="I46" s="147"/>
      <c r="K46" s="148"/>
    </row>
    <row r="47" spans="1:11" ht="15.75" customHeight="1">
      <c r="A47" s="26">
        <v>421600</v>
      </c>
      <c r="B47" s="27" t="s">
        <v>52</v>
      </c>
      <c r="C47" s="13"/>
      <c r="D47" s="34">
        <v>25000</v>
      </c>
      <c r="E47" s="33"/>
      <c r="F47" s="33"/>
      <c r="G47" s="30">
        <f t="shared" si="1"/>
        <v>25000</v>
      </c>
      <c r="H47" s="147"/>
      <c r="I47" s="147"/>
      <c r="K47" s="148"/>
    </row>
    <row r="48" spans="1:11" ht="15.75" customHeight="1">
      <c r="A48" s="26">
        <v>421629</v>
      </c>
      <c r="B48" s="27" t="s">
        <v>53</v>
      </c>
      <c r="C48" s="13"/>
      <c r="D48" s="35"/>
      <c r="E48" s="33"/>
      <c r="F48" s="33"/>
      <c r="G48" s="30">
        <f t="shared" si="1"/>
        <v>0</v>
      </c>
      <c r="H48" s="147"/>
      <c r="I48" s="1"/>
      <c r="K48" s="148"/>
    </row>
    <row r="49" spans="1:11" ht="15.75" customHeight="1">
      <c r="A49" s="26">
        <v>421900</v>
      </c>
      <c r="B49" s="27" t="s">
        <v>54</v>
      </c>
      <c r="C49" s="13"/>
      <c r="D49" s="32">
        <v>10000</v>
      </c>
      <c r="E49" s="33"/>
      <c r="F49" s="33"/>
      <c r="G49" s="30">
        <f t="shared" si="1"/>
        <v>10000</v>
      </c>
      <c r="H49" s="147"/>
      <c r="I49" s="147"/>
      <c r="K49" s="148"/>
    </row>
    <row r="50" spans="1:11" ht="15.75" customHeight="1">
      <c r="A50" s="22">
        <v>422000</v>
      </c>
      <c r="B50" s="23" t="s">
        <v>55</v>
      </c>
      <c r="C50" s="13"/>
      <c r="D50" s="31">
        <f t="shared" ref="D50:F50" si="11">D51+D52+D53+D54</f>
        <v>20000</v>
      </c>
      <c r="E50" s="31">
        <f t="shared" si="11"/>
        <v>3569300</v>
      </c>
      <c r="F50" s="31">
        <f t="shared" si="11"/>
        <v>0</v>
      </c>
      <c r="G50" s="25">
        <f t="shared" si="1"/>
        <v>3589300</v>
      </c>
      <c r="H50" s="147"/>
      <c r="I50" s="147"/>
      <c r="K50" s="148"/>
    </row>
    <row r="51" spans="1:11" ht="15.75" customHeight="1">
      <c r="A51" s="26">
        <v>422100</v>
      </c>
      <c r="B51" s="27" t="s">
        <v>56</v>
      </c>
      <c r="C51" s="13"/>
      <c r="D51" s="33"/>
      <c r="E51" s="109">
        <f>480000+400000</f>
        <v>880000</v>
      </c>
      <c r="F51" s="33"/>
      <c r="G51" s="30">
        <f t="shared" si="1"/>
        <v>880000</v>
      </c>
      <c r="H51" s="147"/>
      <c r="I51" s="147"/>
      <c r="K51" s="148"/>
    </row>
    <row r="52" spans="1:11" ht="15.75" customHeight="1">
      <c r="A52" s="26">
        <v>422200</v>
      </c>
      <c r="B52" s="27" t="s">
        <v>57</v>
      </c>
      <c r="C52" s="13"/>
      <c r="D52" s="33"/>
      <c r="E52" s="72">
        <v>2654300</v>
      </c>
      <c r="F52" s="33"/>
      <c r="G52" s="30">
        <f t="shared" si="1"/>
        <v>2654300</v>
      </c>
      <c r="H52" s="150"/>
      <c r="I52" s="147"/>
      <c r="J52" s="71"/>
      <c r="K52" s="148"/>
    </row>
    <row r="53" spans="1:11" ht="15.75" customHeight="1">
      <c r="A53" s="26">
        <v>422300</v>
      </c>
      <c r="B53" s="27" t="s">
        <v>58</v>
      </c>
      <c r="C53" s="13"/>
      <c r="D53" s="33"/>
      <c r="E53" s="32">
        <v>35000</v>
      </c>
      <c r="F53" s="33"/>
      <c r="G53" s="30">
        <f t="shared" si="1"/>
        <v>35000</v>
      </c>
      <c r="H53" s="147"/>
      <c r="I53" s="147"/>
      <c r="K53" s="148"/>
    </row>
    <row r="54" spans="1:11" ht="15.75" customHeight="1">
      <c r="A54" s="26">
        <v>422900</v>
      </c>
      <c r="B54" s="27" t="s">
        <v>59</v>
      </c>
      <c r="C54" s="13"/>
      <c r="D54" s="32">
        <v>20000</v>
      </c>
      <c r="E54" s="33"/>
      <c r="F54" s="33"/>
      <c r="G54" s="30">
        <f t="shared" si="1"/>
        <v>20000</v>
      </c>
      <c r="H54" s="147"/>
      <c r="I54" s="147"/>
      <c r="K54" s="148"/>
    </row>
    <row r="55" spans="1:11" ht="15.75" customHeight="1">
      <c r="A55" s="22">
        <v>423000</v>
      </c>
      <c r="B55" s="23" t="s">
        <v>60</v>
      </c>
      <c r="C55" s="13"/>
      <c r="D55" s="31">
        <f t="shared" ref="D55:F55" si="12">D56+D57+D58+D59+D60+D61+D62+D63</f>
        <v>2665000</v>
      </c>
      <c r="E55" s="31">
        <f t="shared" si="12"/>
        <v>3758000</v>
      </c>
      <c r="F55" s="31">
        <f t="shared" si="12"/>
        <v>0</v>
      </c>
      <c r="G55" s="25">
        <f t="shared" si="1"/>
        <v>6423000</v>
      </c>
      <c r="H55" s="147"/>
      <c r="I55" s="147"/>
      <c r="K55" s="148"/>
    </row>
    <row r="56" spans="1:11" ht="15.75" customHeight="1">
      <c r="A56" s="26">
        <v>423100</v>
      </c>
      <c r="B56" s="27" t="s">
        <v>61</v>
      </c>
      <c r="C56" s="13"/>
      <c r="D56" s="33"/>
      <c r="E56" s="32">
        <v>100000</v>
      </c>
      <c r="F56" s="33"/>
      <c r="G56" s="30">
        <f t="shared" si="1"/>
        <v>100000</v>
      </c>
      <c r="H56" s="147"/>
      <c r="I56" s="147"/>
      <c r="K56" s="148"/>
    </row>
    <row r="57" spans="1:11" ht="15.75" customHeight="1">
      <c r="A57" s="26">
        <v>423200</v>
      </c>
      <c r="B57" s="27" t="s">
        <v>62</v>
      </c>
      <c r="C57" s="13"/>
      <c r="D57" s="32">
        <v>100000</v>
      </c>
      <c r="E57" s="33"/>
      <c r="F57" s="33"/>
      <c r="G57" s="30">
        <f t="shared" si="1"/>
        <v>100000</v>
      </c>
      <c r="H57" s="147"/>
      <c r="I57" s="147"/>
      <c r="K57" s="148"/>
    </row>
    <row r="58" spans="1:11" ht="15.75" customHeight="1">
      <c r="A58" s="26">
        <v>423300</v>
      </c>
      <c r="B58" s="27" t="s">
        <v>63</v>
      </c>
      <c r="C58" s="13"/>
      <c r="D58" s="172">
        <f>350000+100000-200000</f>
        <v>250000</v>
      </c>
      <c r="E58" s="32">
        <v>298000</v>
      </c>
      <c r="F58" s="33"/>
      <c r="G58" s="30">
        <f t="shared" si="1"/>
        <v>548000</v>
      </c>
      <c r="H58" s="147"/>
      <c r="I58" s="150"/>
      <c r="K58" s="148"/>
    </row>
    <row r="59" spans="1:11" ht="15.75" customHeight="1">
      <c r="A59" s="26">
        <v>423400</v>
      </c>
      <c r="B59" s="27" t="s">
        <v>64</v>
      </c>
      <c r="C59" s="13"/>
      <c r="D59" s="156">
        <f>70000+300000</f>
        <v>370000</v>
      </c>
      <c r="E59" s="32">
        <v>500000</v>
      </c>
      <c r="F59" s="33"/>
      <c r="G59" s="30">
        <f t="shared" si="1"/>
        <v>870000</v>
      </c>
      <c r="H59" s="155"/>
      <c r="I59" s="147"/>
      <c r="K59" s="148"/>
    </row>
    <row r="60" spans="1:11" ht="15.75" customHeight="1">
      <c r="A60" s="26">
        <v>423500</v>
      </c>
      <c r="B60" s="27" t="s">
        <v>65</v>
      </c>
      <c r="C60" s="13"/>
      <c r="D60" s="172">
        <f>800000+100000+200000</f>
        <v>1100000</v>
      </c>
      <c r="E60" s="69">
        <f>740000</f>
        <v>740000</v>
      </c>
      <c r="F60" s="33"/>
      <c r="G60" s="30">
        <f t="shared" si="1"/>
        <v>1840000</v>
      </c>
      <c r="H60" s="150"/>
      <c r="I60" s="147"/>
      <c r="K60" s="148"/>
    </row>
    <row r="61" spans="1:11" ht="15.75" customHeight="1">
      <c r="A61" s="26">
        <v>423600</v>
      </c>
      <c r="B61" s="27" t="s">
        <v>66</v>
      </c>
      <c r="C61" s="13"/>
      <c r="D61" s="33"/>
      <c r="E61" s="32">
        <f>500000+200000+200000</f>
        <v>900000</v>
      </c>
      <c r="F61" s="33"/>
      <c r="G61" s="30">
        <f t="shared" si="1"/>
        <v>900000</v>
      </c>
      <c r="H61" s="147"/>
      <c r="I61" s="150"/>
      <c r="K61" s="148"/>
    </row>
    <row r="62" spans="1:11" ht="15.75" customHeight="1">
      <c r="A62" s="26">
        <v>423700</v>
      </c>
      <c r="B62" s="27" t="s">
        <v>67</v>
      </c>
      <c r="C62" s="13"/>
      <c r="D62" s="33"/>
      <c r="E62" s="156">
        <f>1100000-300000</f>
        <v>800000</v>
      </c>
      <c r="F62" s="33"/>
      <c r="G62" s="30">
        <f t="shared" si="1"/>
        <v>800000</v>
      </c>
      <c r="H62" s="147"/>
      <c r="I62" s="147"/>
      <c r="K62" s="148"/>
    </row>
    <row r="63" spans="1:11" ht="15.75" customHeight="1">
      <c r="A63" s="26">
        <v>423900</v>
      </c>
      <c r="B63" s="27" t="s">
        <v>68</v>
      </c>
      <c r="C63" s="13"/>
      <c r="D63" s="32">
        <f>245000+500000+100000</f>
        <v>845000</v>
      </c>
      <c r="E63" s="32">
        <v>420000</v>
      </c>
      <c r="F63" s="33"/>
      <c r="G63" s="30">
        <f t="shared" si="1"/>
        <v>1265000</v>
      </c>
      <c r="H63" s="147"/>
      <c r="I63" s="147"/>
      <c r="K63" s="148"/>
    </row>
    <row r="64" spans="1:11" ht="15.75" customHeight="1">
      <c r="A64" s="22">
        <v>424000</v>
      </c>
      <c r="B64" s="23" t="s">
        <v>69</v>
      </c>
      <c r="C64" s="13"/>
      <c r="D64" s="31">
        <f t="shared" ref="D64:F64" si="13">D65+D66+D67+D68</f>
        <v>30000</v>
      </c>
      <c r="E64" s="31">
        <f t="shared" si="13"/>
        <v>1304000</v>
      </c>
      <c r="F64" s="31">
        <f t="shared" si="13"/>
        <v>0</v>
      </c>
      <c r="G64" s="25">
        <f t="shared" si="1"/>
        <v>1334000</v>
      </c>
      <c r="H64" s="147"/>
      <c r="I64" s="147"/>
      <c r="K64" s="148"/>
    </row>
    <row r="65" spans="1:11" ht="15.75" customHeight="1">
      <c r="A65" s="26">
        <v>424200</v>
      </c>
      <c r="B65" s="27" t="s">
        <v>70</v>
      </c>
      <c r="C65" s="13"/>
      <c r="D65" s="35"/>
      <c r="E65" s="108">
        <f>1200000</f>
        <v>1200000</v>
      </c>
      <c r="F65" s="33"/>
      <c r="G65" s="30">
        <f t="shared" si="1"/>
        <v>1200000</v>
      </c>
      <c r="H65" s="147"/>
      <c r="I65" s="150"/>
      <c r="K65" s="148"/>
    </row>
    <row r="66" spans="1:11" ht="15.75" customHeight="1">
      <c r="A66" s="26">
        <v>424300</v>
      </c>
      <c r="B66" s="27" t="s">
        <v>71</v>
      </c>
      <c r="C66" s="13"/>
      <c r="D66" s="33"/>
      <c r="E66" s="32">
        <v>4000</v>
      </c>
      <c r="F66" s="33"/>
      <c r="G66" s="30">
        <f t="shared" si="1"/>
        <v>4000</v>
      </c>
      <c r="H66" s="147"/>
      <c r="I66" s="147"/>
      <c r="K66" s="148"/>
    </row>
    <row r="67" spans="1:11" ht="15.75" customHeight="1">
      <c r="A67" s="26">
        <v>424600</v>
      </c>
      <c r="B67" s="27" t="s">
        <v>72</v>
      </c>
      <c r="C67" s="13"/>
      <c r="D67" s="32">
        <v>30000</v>
      </c>
      <c r="E67" s="33"/>
      <c r="F67" s="33"/>
      <c r="G67" s="30">
        <f t="shared" si="1"/>
        <v>30000</v>
      </c>
      <c r="H67" s="147"/>
      <c r="I67" s="147"/>
      <c r="K67" s="148"/>
    </row>
    <row r="68" spans="1:11" ht="15.75" customHeight="1">
      <c r="A68" s="26">
        <v>424900</v>
      </c>
      <c r="B68" s="27" t="s">
        <v>73</v>
      </c>
      <c r="C68" s="13"/>
      <c r="D68" s="33"/>
      <c r="E68" s="32">
        <v>100000</v>
      </c>
      <c r="F68" s="33"/>
      <c r="G68" s="30">
        <f t="shared" si="1"/>
        <v>100000</v>
      </c>
      <c r="H68" s="147"/>
      <c r="I68" s="147"/>
      <c r="K68" s="148"/>
    </row>
    <row r="69" spans="1:11" ht="15.75" customHeight="1">
      <c r="A69" s="22">
        <v>425000</v>
      </c>
      <c r="B69" s="23" t="s">
        <v>74</v>
      </c>
      <c r="C69" s="13"/>
      <c r="D69" s="31">
        <f t="shared" ref="D69:F69" si="14">D70+D71</f>
        <v>2850000</v>
      </c>
      <c r="E69" s="31">
        <f t="shared" si="14"/>
        <v>0</v>
      </c>
      <c r="F69" s="31">
        <f t="shared" si="14"/>
        <v>0</v>
      </c>
      <c r="G69" s="25">
        <f t="shared" si="1"/>
        <v>2850000</v>
      </c>
      <c r="H69" s="147"/>
      <c r="I69" s="147"/>
      <c r="K69" s="148"/>
    </row>
    <row r="70" spans="1:11" ht="15.75" customHeight="1">
      <c r="A70" s="26">
        <v>425100</v>
      </c>
      <c r="B70" s="27" t="s">
        <v>75</v>
      </c>
      <c r="C70" s="13"/>
      <c r="D70" s="34">
        <f>2900000-500000-150000</f>
        <v>2250000</v>
      </c>
      <c r="E70" s="35"/>
      <c r="F70" s="33"/>
      <c r="G70" s="30">
        <f t="shared" si="1"/>
        <v>2250000</v>
      </c>
      <c r="H70" s="147"/>
      <c r="I70" s="147"/>
      <c r="K70" s="148"/>
    </row>
    <row r="71" spans="1:11" ht="15.75" customHeight="1">
      <c r="A71" s="26">
        <v>425200</v>
      </c>
      <c r="B71" s="27" t="s">
        <v>76</v>
      </c>
      <c r="C71" s="13"/>
      <c r="D71" s="154">
        <f>800000-100000-100000</f>
        <v>600000</v>
      </c>
      <c r="E71" s="33"/>
      <c r="F71" s="33"/>
      <c r="G71" s="30">
        <f t="shared" si="1"/>
        <v>600000</v>
      </c>
      <c r="H71" s="147"/>
      <c r="I71" s="147"/>
      <c r="K71" s="148"/>
    </row>
    <row r="72" spans="1:11" ht="15.75" customHeight="1">
      <c r="A72" s="22">
        <v>426000</v>
      </c>
      <c r="B72" s="23" t="s">
        <v>77</v>
      </c>
      <c r="C72" s="13"/>
      <c r="D72" s="31">
        <f t="shared" ref="D72:F72" si="15">SUM(D73:D79)</f>
        <v>1605000</v>
      </c>
      <c r="E72" s="31">
        <f t="shared" si="15"/>
        <v>0</v>
      </c>
      <c r="F72" s="31">
        <f t="shared" si="15"/>
        <v>0</v>
      </c>
      <c r="G72" s="25">
        <f t="shared" si="1"/>
        <v>1605000</v>
      </c>
      <c r="H72" s="147"/>
      <c r="I72" s="147"/>
      <c r="K72" s="148"/>
    </row>
    <row r="73" spans="1:11" ht="15.75" customHeight="1">
      <c r="A73" s="26">
        <v>426100</v>
      </c>
      <c r="B73" s="27" t="s">
        <v>78</v>
      </c>
      <c r="C73" s="13"/>
      <c r="D73" s="32">
        <f>280000-100000</f>
        <v>180000</v>
      </c>
      <c r="E73" s="33"/>
      <c r="F73" s="33"/>
      <c r="G73" s="30">
        <f t="shared" si="1"/>
        <v>180000</v>
      </c>
      <c r="H73" s="147"/>
      <c r="I73" s="147"/>
      <c r="K73" s="148"/>
    </row>
    <row r="74" spans="1:11" ht="15.75" customHeight="1">
      <c r="A74" s="26">
        <v>426300</v>
      </c>
      <c r="B74" s="27" t="s">
        <v>79</v>
      </c>
      <c r="C74" s="13"/>
      <c r="D74" s="172">
        <f>150000-90000</f>
        <v>60000</v>
      </c>
      <c r="E74" s="33"/>
      <c r="F74" s="33"/>
      <c r="G74" s="30">
        <f t="shared" si="1"/>
        <v>60000</v>
      </c>
      <c r="H74" s="147"/>
      <c r="I74" s="147"/>
      <c r="K74" s="148"/>
    </row>
    <row r="75" spans="1:11" ht="15.75" customHeight="1">
      <c r="A75" s="26">
        <v>426400</v>
      </c>
      <c r="B75" s="27" t="s">
        <v>80</v>
      </c>
      <c r="C75" s="13"/>
      <c r="D75" s="32">
        <f>600000-300000-100000</f>
        <v>200000</v>
      </c>
      <c r="E75" s="33"/>
      <c r="F75" s="33"/>
      <c r="G75" s="30">
        <f t="shared" si="1"/>
        <v>200000</v>
      </c>
      <c r="H75" s="147"/>
      <c r="I75" s="147"/>
      <c r="K75" s="148"/>
    </row>
    <row r="76" spans="1:11" ht="15.75" customHeight="1">
      <c r="A76" s="26">
        <v>426500</v>
      </c>
      <c r="B76" s="27" t="s">
        <v>81</v>
      </c>
      <c r="C76" s="13"/>
      <c r="D76" s="33"/>
      <c r="E76" s="33"/>
      <c r="F76" s="33"/>
      <c r="G76" s="30">
        <f t="shared" si="1"/>
        <v>0</v>
      </c>
      <c r="H76" s="147"/>
      <c r="I76" s="1"/>
      <c r="K76" s="148"/>
    </row>
    <row r="77" spans="1:11" ht="15.75" customHeight="1">
      <c r="A77" s="26">
        <v>426600</v>
      </c>
      <c r="B77" s="27" t="s">
        <v>82</v>
      </c>
      <c r="C77" s="13"/>
      <c r="D77" s="32">
        <v>65000</v>
      </c>
      <c r="E77" s="33"/>
      <c r="F77" s="33"/>
      <c r="G77" s="30">
        <f t="shared" si="1"/>
        <v>65000</v>
      </c>
      <c r="H77" s="147"/>
      <c r="I77" s="147"/>
      <c r="K77" s="148"/>
    </row>
    <row r="78" spans="1:11" ht="15.75" customHeight="1">
      <c r="A78" s="26">
        <v>426800</v>
      </c>
      <c r="B78" s="27" t="s">
        <v>83</v>
      </c>
      <c r="C78" s="13"/>
      <c r="D78" s="32">
        <v>20000</v>
      </c>
      <c r="E78" s="33"/>
      <c r="F78" s="33"/>
      <c r="G78" s="30">
        <f t="shared" si="1"/>
        <v>20000</v>
      </c>
      <c r="H78" s="147"/>
      <c r="I78" s="147"/>
      <c r="K78" s="148"/>
    </row>
    <row r="79" spans="1:11" s="176" customFormat="1" ht="15.75" customHeight="1">
      <c r="A79" s="169">
        <v>426900</v>
      </c>
      <c r="B79" s="170" t="s">
        <v>84</v>
      </c>
      <c r="C79" s="171"/>
      <c r="D79" s="172">
        <f>890000+190000</f>
        <v>1080000</v>
      </c>
      <c r="E79" s="173"/>
      <c r="F79" s="173"/>
      <c r="G79" s="174">
        <f t="shared" si="1"/>
        <v>1080000</v>
      </c>
      <c r="H79" s="175"/>
      <c r="I79" s="175"/>
      <c r="K79" s="177"/>
    </row>
    <row r="80" spans="1:11" ht="15.75" customHeight="1">
      <c r="A80" s="18">
        <v>430000</v>
      </c>
      <c r="B80" s="19" t="s">
        <v>85</v>
      </c>
      <c r="C80" s="13"/>
      <c r="D80" s="20">
        <f t="shared" ref="D80:F80" si="16">D81</f>
        <v>0</v>
      </c>
      <c r="E80" s="20">
        <f t="shared" si="16"/>
        <v>0</v>
      </c>
      <c r="F80" s="20">
        <f t="shared" si="16"/>
        <v>0</v>
      </c>
      <c r="G80" s="21">
        <f t="shared" si="1"/>
        <v>0</v>
      </c>
      <c r="H80" s="147"/>
      <c r="I80" s="1"/>
      <c r="K80" s="148"/>
    </row>
    <row r="81" spans="1:11" ht="15.75" customHeight="1">
      <c r="A81" s="22">
        <v>431000</v>
      </c>
      <c r="B81" s="23" t="s">
        <v>85</v>
      </c>
      <c r="C81" s="13"/>
      <c r="D81" s="31">
        <f t="shared" ref="D81:F81" si="17">D82+D83</f>
        <v>0</v>
      </c>
      <c r="E81" s="31">
        <f t="shared" si="17"/>
        <v>0</v>
      </c>
      <c r="F81" s="31">
        <f t="shared" si="17"/>
        <v>0</v>
      </c>
      <c r="G81" s="25">
        <f t="shared" si="1"/>
        <v>0</v>
      </c>
      <c r="H81" s="147"/>
      <c r="I81" s="1"/>
      <c r="K81" s="148"/>
    </row>
    <row r="82" spans="1:11" ht="15.75" customHeight="1">
      <c r="A82" s="26">
        <v>431100</v>
      </c>
      <c r="B82" s="27" t="s">
        <v>86</v>
      </c>
      <c r="C82" s="13"/>
      <c r="D82" s="33"/>
      <c r="E82" s="33"/>
      <c r="F82" s="33"/>
      <c r="G82" s="30">
        <f t="shared" si="1"/>
        <v>0</v>
      </c>
      <c r="H82" s="147"/>
      <c r="I82" s="1"/>
      <c r="K82" s="148"/>
    </row>
    <row r="83" spans="1:11" ht="15.75" customHeight="1">
      <c r="A83" s="26">
        <v>431200</v>
      </c>
      <c r="B83" s="27" t="s">
        <v>87</v>
      </c>
      <c r="C83" s="13"/>
      <c r="D83" s="33"/>
      <c r="E83" s="33"/>
      <c r="F83" s="33"/>
      <c r="G83" s="30">
        <f t="shared" si="1"/>
        <v>0</v>
      </c>
      <c r="H83" s="147"/>
      <c r="I83" s="1"/>
      <c r="K83" s="148"/>
    </row>
    <row r="84" spans="1:11" ht="15.75" customHeight="1">
      <c r="A84" s="18">
        <v>444000</v>
      </c>
      <c r="B84" s="19" t="s">
        <v>88</v>
      </c>
      <c r="C84" s="13"/>
      <c r="D84" s="36">
        <f t="shared" ref="D84:F84" si="18">SUM(D85:D89)</f>
        <v>75000</v>
      </c>
      <c r="E84" s="36">
        <f t="shared" si="18"/>
        <v>0</v>
      </c>
      <c r="F84" s="36">
        <f t="shared" si="18"/>
        <v>0</v>
      </c>
      <c r="G84" s="21">
        <f t="shared" si="1"/>
        <v>75000</v>
      </c>
      <c r="H84" s="147"/>
      <c r="I84" s="147"/>
      <c r="K84" s="148"/>
    </row>
    <row r="85" spans="1:11" ht="15.75" customHeight="1">
      <c r="A85" s="37">
        <v>441100</v>
      </c>
      <c r="B85" s="38" t="s">
        <v>89</v>
      </c>
      <c r="C85" s="13"/>
      <c r="D85" s="35"/>
      <c r="E85" s="35"/>
      <c r="F85" s="33"/>
      <c r="G85" s="30">
        <f t="shared" si="1"/>
        <v>0</v>
      </c>
      <c r="H85" s="147"/>
      <c r="I85" s="1"/>
      <c r="K85" s="148"/>
    </row>
    <row r="86" spans="1:11" ht="15.75" customHeight="1">
      <c r="A86" s="39">
        <v>441400</v>
      </c>
      <c r="B86" s="40" t="s">
        <v>90</v>
      </c>
      <c r="C86" s="13"/>
      <c r="D86" s="35"/>
      <c r="E86" s="35"/>
      <c r="F86" s="33"/>
      <c r="G86" s="30">
        <f t="shared" si="1"/>
        <v>0</v>
      </c>
      <c r="H86" s="147"/>
      <c r="I86" s="1"/>
      <c r="K86" s="148"/>
    </row>
    <row r="87" spans="1:11" ht="15.75" customHeight="1">
      <c r="A87" s="41">
        <v>444100</v>
      </c>
      <c r="B87" s="40" t="s">
        <v>91</v>
      </c>
      <c r="C87" s="13"/>
      <c r="D87" s="34">
        <v>30000</v>
      </c>
      <c r="E87" s="35"/>
      <c r="F87" s="33"/>
      <c r="G87" s="30">
        <f t="shared" si="1"/>
        <v>30000</v>
      </c>
      <c r="H87" s="147"/>
      <c r="I87" s="147"/>
      <c r="K87" s="148"/>
    </row>
    <row r="88" spans="1:11" ht="15.75" customHeight="1">
      <c r="A88" s="41">
        <v>444200</v>
      </c>
      <c r="B88" s="40" t="s">
        <v>92</v>
      </c>
      <c r="C88" s="13"/>
      <c r="D88" s="34">
        <v>30000</v>
      </c>
      <c r="E88" s="35"/>
      <c r="F88" s="33"/>
      <c r="G88" s="30">
        <f t="shared" si="1"/>
        <v>30000</v>
      </c>
      <c r="H88" s="147"/>
      <c r="I88" s="151"/>
      <c r="K88" s="148"/>
    </row>
    <row r="89" spans="1:11" ht="15.75" customHeight="1">
      <c r="A89" s="42">
        <v>444300</v>
      </c>
      <c r="B89" s="44" t="s">
        <v>93</v>
      </c>
      <c r="C89" s="13"/>
      <c r="D89" s="49">
        <v>15000</v>
      </c>
      <c r="E89" s="46"/>
      <c r="F89" s="46"/>
      <c r="G89" s="30">
        <f t="shared" si="1"/>
        <v>15000</v>
      </c>
      <c r="H89" s="147"/>
      <c r="I89" s="147"/>
      <c r="K89" s="148"/>
    </row>
    <row r="90" spans="1:11" ht="15.75" customHeight="1">
      <c r="A90" s="47">
        <v>460000</v>
      </c>
      <c r="B90" s="48" t="s">
        <v>94</v>
      </c>
      <c r="C90" s="13"/>
      <c r="D90" s="20">
        <f t="shared" ref="D90:F90" si="19">D91</f>
        <v>50000</v>
      </c>
      <c r="E90" s="20">
        <f t="shared" si="19"/>
        <v>0</v>
      </c>
      <c r="F90" s="20">
        <f t="shared" si="19"/>
        <v>0</v>
      </c>
      <c r="G90" s="21">
        <f t="shared" si="1"/>
        <v>50000</v>
      </c>
      <c r="H90" s="147"/>
      <c r="I90" s="147"/>
      <c r="K90" s="148"/>
    </row>
    <row r="91" spans="1:11" ht="15.75" customHeight="1">
      <c r="A91" s="26">
        <v>465112</v>
      </c>
      <c r="B91" s="27" t="s">
        <v>95</v>
      </c>
      <c r="C91" s="13"/>
      <c r="D91" s="34">
        <v>50000</v>
      </c>
      <c r="E91" s="35"/>
      <c r="F91" s="33"/>
      <c r="G91" s="30">
        <f t="shared" si="1"/>
        <v>50000</v>
      </c>
      <c r="H91" s="147"/>
      <c r="I91" s="147"/>
      <c r="K91" s="148"/>
    </row>
    <row r="92" spans="1:11" ht="15.75" customHeight="1">
      <c r="A92" s="18">
        <v>480000</v>
      </c>
      <c r="B92" s="19" t="s">
        <v>96</v>
      </c>
      <c r="C92" s="13"/>
      <c r="D92" s="20">
        <f>SUM(D93+D95+D99+D101)</f>
        <v>110000</v>
      </c>
      <c r="E92" s="20">
        <f>SUM(E93+E95+E99+E101)</f>
        <v>0</v>
      </c>
      <c r="F92" s="20">
        <f>SUM(F93+F95+F99+F101)</f>
        <v>0</v>
      </c>
      <c r="G92" s="21">
        <f t="shared" si="1"/>
        <v>110000</v>
      </c>
      <c r="H92" s="147"/>
      <c r="I92" s="147"/>
      <c r="K92" s="148"/>
    </row>
    <row r="93" spans="1:11" ht="15.75" customHeight="1">
      <c r="A93" s="22">
        <v>481000</v>
      </c>
      <c r="B93" s="23" t="s">
        <v>97</v>
      </c>
      <c r="C93" s="13"/>
      <c r="D93" s="24">
        <f t="shared" ref="D93:F93" si="20">D94</f>
        <v>0</v>
      </c>
      <c r="E93" s="24">
        <f t="shared" si="20"/>
        <v>0</v>
      </c>
      <c r="F93" s="24">
        <f t="shared" si="20"/>
        <v>0</v>
      </c>
      <c r="G93" s="25">
        <f t="shared" si="1"/>
        <v>0</v>
      </c>
      <c r="H93" s="147"/>
      <c r="I93" s="1"/>
      <c r="K93" s="148"/>
    </row>
    <row r="94" spans="1:11" ht="15.75" customHeight="1">
      <c r="A94" s="50">
        <v>481900</v>
      </c>
      <c r="B94" s="51" t="s">
        <v>98</v>
      </c>
      <c r="C94" s="13"/>
      <c r="D94" s="35"/>
      <c r="E94" s="35"/>
      <c r="F94" s="33"/>
      <c r="G94" s="30">
        <f t="shared" si="1"/>
        <v>0</v>
      </c>
      <c r="H94" s="147"/>
      <c r="I94" s="1"/>
      <c r="K94" s="148"/>
    </row>
    <row r="95" spans="1:11" ht="15.75" customHeight="1">
      <c r="A95" s="22">
        <v>482000</v>
      </c>
      <c r="B95" s="23" t="s">
        <v>99</v>
      </c>
      <c r="C95" s="13"/>
      <c r="D95" s="31">
        <f>D96+D97+D98</f>
        <v>80000</v>
      </c>
      <c r="E95" s="31">
        <f t="shared" ref="E95:F95" si="21">E96+E97</f>
        <v>0</v>
      </c>
      <c r="F95" s="31">
        <f t="shared" si="21"/>
        <v>0</v>
      </c>
      <c r="G95" s="25">
        <f t="shared" si="1"/>
        <v>80000</v>
      </c>
      <c r="H95" s="147"/>
      <c r="I95" s="147"/>
      <c r="K95" s="148"/>
    </row>
    <row r="96" spans="1:11" ht="15.75" customHeight="1">
      <c r="A96" s="26">
        <v>482100</v>
      </c>
      <c r="B96" s="27" t="s">
        <v>100</v>
      </c>
      <c r="C96" s="13"/>
      <c r="D96" s="28">
        <v>20000</v>
      </c>
      <c r="E96" s="29"/>
      <c r="F96" s="29"/>
      <c r="G96" s="30">
        <f t="shared" si="1"/>
        <v>20000</v>
      </c>
      <c r="H96" s="147"/>
      <c r="I96" s="147"/>
      <c r="K96" s="148"/>
    </row>
    <row r="97" spans="1:11" ht="15.75" customHeight="1">
      <c r="A97" s="26">
        <v>482200</v>
      </c>
      <c r="B97" s="27" t="s">
        <v>101</v>
      </c>
      <c r="C97" s="13"/>
      <c r="D97" s="28">
        <v>30000</v>
      </c>
      <c r="E97" s="29"/>
      <c r="F97" s="29"/>
      <c r="G97" s="30">
        <f t="shared" si="1"/>
        <v>30000</v>
      </c>
      <c r="H97" s="147"/>
      <c r="I97" s="147"/>
      <c r="K97" s="148"/>
    </row>
    <row r="98" spans="1:11" ht="15.75" customHeight="1">
      <c r="A98" s="26">
        <v>482331</v>
      </c>
      <c r="B98" s="27" t="s">
        <v>144</v>
      </c>
      <c r="C98" s="13"/>
      <c r="D98" s="28">
        <v>30000</v>
      </c>
      <c r="E98" s="29"/>
      <c r="F98" s="29"/>
      <c r="G98" s="30">
        <f t="shared" si="1"/>
        <v>30000</v>
      </c>
      <c r="H98" s="147"/>
      <c r="I98" s="147"/>
      <c r="K98" s="148"/>
    </row>
    <row r="99" spans="1:11" ht="15.75" customHeight="1">
      <c r="A99" s="22">
        <v>483000</v>
      </c>
      <c r="B99" s="23" t="s">
        <v>102</v>
      </c>
      <c r="C99" s="13"/>
      <c r="D99" s="31">
        <f t="shared" ref="D99:F99" si="22">D100</f>
        <v>0</v>
      </c>
      <c r="E99" s="31">
        <f t="shared" si="22"/>
        <v>0</v>
      </c>
      <c r="F99" s="31">
        <f t="shared" si="22"/>
        <v>0</v>
      </c>
      <c r="G99" s="25">
        <f t="shared" si="1"/>
        <v>0</v>
      </c>
      <c r="H99" s="147"/>
      <c r="I99" s="1"/>
      <c r="K99" s="148"/>
    </row>
    <row r="100" spans="1:11" ht="15.75" customHeight="1">
      <c r="A100" s="26">
        <v>483100</v>
      </c>
      <c r="B100" s="27" t="s">
        <v>103</v>
      </c>
      <c r="C100" s="13"/>
      <c r="D100" s="33"/>
      <c r="E100" s="33"/>
      <c r="F100" s="33"/>
      <c r="G100" s="30">
        <f t="shared" si="1"/>
        <v>0</v>
      </c>
      <c r="H100" s="147"/>
      <c r="I100" s="1"/>
      <c r="K100" s="148"/>
    </row>
    <row r="101" spans="1:11" ht="15.75" customHeight="1">
      <c r="A101" s="22">
        <v>485000</v>
      </c>
      <c r="B101" s="23" t="s">
        <v>104</v>
      </c>
      <c r="C101" s="13"/>
      <c r="D101" s="31">
        <f t="shared" ref="D101:F101" si="23">D102</f>
        <v>30000</v>
      </c>
      <c r="E101" s="31">
        <f t="shared" si="23"/>
        <v>0</v>
      </c>
      <c r="F101" s="31">
        <f t="shared" si="23"/>
        <v>0</v>
      </c>
      <c r="G101" s="25">
        <f t="shared" si="1"/>
        <v>30000</v>
      </c>
      <c r="H101" s="147"/>
      <c r="I101" s="147"/>
      <c r="K101" s="148"/>
    </row>
    <row r="102" spans="1:11" ht="15.75" customHeight="1">
      <c r="A102" s="26">
        <v>485119</v>
      </c>
      <c r="B102" s="27" t="s">
        <v>105</v>
      </c>
      <c r="C102" s="13"/>
      <c r="D102" s="32">
        <v>30000</v>
      </c>
      <c r="E102" s="33"/>
      <c r="F102" s="33"/>
      <c r="G102" s="30">
        <f t="shared" si="1"/>
        <v>30000</v>
      </c>
      <c r="H102" s="147"/>
      <c r="I102" s="147"/>
      <c r="K102" s="148"/>
    </row>
    <row r="103" spans="1:11" ht="15.75" customHeight="1">
      <c r="A103" s="52">
        <v>500000</v>
      </c>
      <c r="B103" s="53" t="s">
        <v>106</v>
      </c>
      <c r="C103" s="13"/>
      <c r="D103" s="54">
        <f t="shared" ref="D103:F103" si="24">SUM(D104+D115)</f>
        <v>490000</v>
      </c>
      <c r="E103" s="54">
        <f t="shared" si="24"/>
        <v>1300000</v>
      </c>
      <c r="F103" s="54">
        <f t="shared" si="24"/>
        <v>0</v>
      </c>
      <c r="G103" s="17">
        <f t="shared" si="1"/>
        <v>1790000</v>
      </c>
      <c r="H103" s="147"/>
      <c r="I103" s="147"/>
      <c r="K103" s="148"/>
    </row>
    <row r="104" spans="1:11" ht="15.75" customHeight="1">
      <c r="A104" s="18">
        <v>510000</v>
      </c>
      <c r="B104" s="19" t="s">
        <v>107</v>
      </c>
      <c r="C104" s="13"/>
      <c r="D104" s="20">
        <f t="shared" ref="D104:F104" si="25">SUM(D105+D108+D113)</f>
        <v>490000</v>
      </c>
      <c r="E104" s="20">
        <f t="shared" si="25"/>
        <v>1300000</v>
      </c>
      <c r="F104" s="20">
        <f t="shared" si="25"/>
        <v>0</v>
      </c>
      <c r="G104" s="21">
        <f t="shared" si="1"/>
        <v>1790000</v>
      </c>
      <c r="H104" s="147"/>
      <c r="I104" s="147"/>
      <c r="K104" s="148"/>
    </row>
    <row r="105" spans="1:11" ht="15.75" customHeight="1">
      <c r="A105" s="22">
        <v>511000</v>
      </c>
      <c r="B105" s="23" t="s">
        <v>108</v>
      </c>
      <c r="C105" s="13"/>
      <c r="D105" s="31">
        <f t="shared" ref="D105:F105" si="26">D106+D107</f>
        <v>0</v>
      </c>
      <c r="E105" s="31">
        <f t="shared" si="26"/>
        <v>0</v>
      </c>
      <c r="F105" s="31">
        <f t="shared" si="26"/>
        <v>0</v>
      </c>
      <c r="G105" s="25">
        <f t="shared" si="1"/>
        <v>0</v>
      </c>
      <c r="H105" s="147"/>
      <c r="I105" s="1"/>
      <c r="K105" s="148"/>
    </row>
    <row r="106" spans="1:11" ht="15.75" customHeight="1">
      <c r="A106" s="26">
        <v>511300</v>
      </c>
      <c r="B106" s="27" t="s">
        <v>109</v>
      </c>
      <c r="C106" s="13"/>
      <c r="D106" s="33"/>
      <c r="E106" s="33"/>
      <c r="F106" s="33"/>
      <c r="G106" s="30">
        <f t="shared" si="1"/>
        <v>0</v>
      </c>
      <c r="H106" s="147"/>
      <c r="I106" s="1"/>
      <c r="K106" s="148"/>
    </row>
    <row r="107" spans="1:11" ht="15.75" customHeight="1">
      <c r="A107" s="26">
        <v>511400</v>
      </c>
      <c r="B107" s="27" t="s">
        <v>110</v>
      </c>
      <c r="C107" s="13"/>
      <c r="D107" s="35"/>
      <c r="E107" s="35"/>
      <c r="F107" s="33"/>
      <c r="G107" s="30">
        <f t="shared" si="1"/>
        <v>0</v>
      </c>
      <c r="H107" s="147"/>
      <c r="I107" s="1"/>
      <c r="K107" s="148"/>
    </row>
    <row r="108" spans="1:11" ht="15.75" customHeight="1">
      <c r="A108" s="22">
        <v>512000</v>
      </c>
      <c r="B108" s="23" t="s">
        <v>111</v>
      </c>
      <c r="C108" s="13"/>
      <c r="D108" s="31">
        <f t="shared" ref="D108:F108" si="27">SUM(D109:D112)</f>
        <v>485000</v>
      </c>
      <c r="E108" s="31">
        <f t="shared" si="27"/>
        <v>0</v>
      </c>
      <c r="F108" s="31">
        <f t="shared" si="27"/>
        <v>0</v>
      </c>
      <c r="G108" s="25">
        <f t="shared" si="1"/>
        <v>485000</v>
      </c>
      <c r="H108" s="147"/>
      <c r="I108" s="147"/>
      <c r="K108" s="148"/>
    </row>
    <row r="109" spans="1:11" ht="15.75" customHeight="1">
      <c r="A109" s="26">
        <v>512200</v>
      </c>
      <c r="B109" s="27" t="s">
        <v>112</v>
      </c>
      <c r="C109" s="13"/>
      <c r="D109" s="32">
        <f>150000+100000+150000</f>
        <v>400000</v>
      </c>
      <c r="E109" s="33"/>
      <c r="F109" s="33"/>
      <c r="G109" s="30">
        <f t="shared" si="1"/>
        <v>400000</v>
      </c>
      <c r="H109" s="147"/>
      <c r="I109" s="150"/>
      <c r="J109" s="71"/>
      <c r="K109" s="148"/>
    </row>
    <row r="110" spans="1:11" ht="15.75" customHeight="1">
      <c r="A110" s="26">
        <v>512600</v>
      </c>
      <c r="B110" s="27" t="s">
        <v>113</v>
      </c>
      <c r="C110" s="13"/>
      <c r="D110" s="154">
        <f>135000-100000</f>
        <v>35000</v>
      </c>
      <c r="E110" s="33"/>
      <c r="F110" s="33"/>
      <c r="G110" s="30">
        <f t="shared" si="1"/>
        <v>35000</v>
      </c>
      <c r="H110" s="147"/>
      <c r="I110" s="147"/>
      <c r="K110" s="148"/>
    </row>
    <row r="111" spans="1:11" ht="15.75" customHeight="1">
      <c r="A111" s="26">
        <v>512800</v>
      </c>
      <c r="B111" s="27" t="s">
        <v>114</v>
      </c>
      <c r="C111" s="13"/>
      <c r="D111" s="32">
        <v>50000</v>
      </c>
      <c r="E111" s="33"/>
      <c r="F111" s="33"/>
      <c r="G111" s="30">
        <f t="shared" si="1"/>
        <v>50000</v>
      </c>
      <c r="H111" s="147"/>
      <c r="I111" s="147"/>
      <c r="K111" s="148"/>
    </row>
    <row r="112" spans="1:11" ht="15.75" customHeight="1">
      <c r="A112" s="26">
        <v>512900</v>
      </c>
      <c r="B112" s="27" t="s">
        <v>115</v>
      </c>
      <c r="C112" s="13"/>
      <c r="D112" s="33"/>
      <c r="E112" s="33"/>
      <c r="F112" s="33"/>
      <c r="G112" s="30">
        <f t="shared" si="1"/>
        <v>0</v>
      </c>
      <c r="H112" s="147"/>
      <c r="I112" s="1"/>
      <c r="K112" s="148"/>
    </row>
    <row r="113" spans="1:12" ht="15.75" customHeight="1">
      <c r="A113" s="22">
        <v>515000</v>
      </c>
      <c r="B113" s="23" t="s">
        <v>116</v>
      </c>
      <c r="C113" s="13"/>
      <c r="D113" s="31">
        <f t="shared" ref="D113:F113" si="28">D114</f>
        <v>5000</v>
      </c>
      <c r="E113" s="31">
        <f t="shared" si="28"/>
        <v>1300000</v>
      </c>
      <c r="F113" s="31">
        <f t="shared" si="28"/>
        <v>0</v>
      </c>
      <c r="G113" s="25">
        <f t="shared" si="1"/>
        <v>1305000</v>
      </c>
      <c r="H113" s="147"/>
      <c r="I113" s="147"/>
      <c r="K113" s="148"/>
      <c r="L113" s="75"/>
    </row>
    <row r="114" spans="1:12" ht="15.75" customHeight="1">
      <c r="A114" s="26">
        <v>515100</v>
      </c>
      <c r="B114" s="27" t="s">
        <v>117</v>
      </c>
      <c r="C114" s="13"/>
      <c r="D114" s="35">
        <v>5000</v>
      </c>
      <c r="E114" s="34">
        <v>1300000</v>
      </c>
      <c r="F114" s="33"/>
      <c r="G114" s="30">
        <f t="shared" si="1"/>
        <v>1305000</v>
      </c>
      <c r="H114" s="147"/>
      <c r="I114" s="147"/>
      <c r="K114" s="148"/>
    </row>
    <row r="115" spans="1:12" ht="15.75" customHeight="1">
      <c r="A115" s="18">
        <v>520000</v>
      </c>
      <c r="B115" s="19" t="s">
        <v>118</v>
      </c>
      <c r="C115" s="13"/>
      <c r="D115" s="20">
        <f t="shared" ref="D115:F115" si="29">SUM(D116)</f>
        <v>0</v>
      </c>
      <c r="E115" s="20">
        <f t="shared" si="29"/>
        <v>0</v>
      </c>
      <c r="F115" s="20">
        <f t="shared" si="29"/>
        <v>0</v>
      </c>
      <c r="G115" s="21">
        <f t="shared" si="1"/>
        <v>0</v>
      </c>
      <c r="H115" s="147"/>
      <c r="I115" s="1"/>
      <c r="K115" s="148"/>
    </row>
    <row r="116" spans="1:12" ht="15.75" customHeight="1">
      <c r="A116" s="22">
        <v>523000</v>
      </c>
      <c r="B116" s="23" t="s">
        <v>119</v>
      </c>
      <c r="C116" s="13"/>
      <c r="D116" s="31">
        <f t="shared" ref="D116:F116" si="30">SUM(D117)</f>
        <v>0</v>
      </c>
      <c r="E116" s="31">
        <f t="shared" si="30"/>
        <v>0</v>
      </c>
      <c r="F116" s="31">
        <f t="shared" si="30"/>
        <v>0</v>
      </c>
      <c r="G116" s="25">
        <f t="shared" si="1"/>
        <v>0</v>
      </c>
      <c r="H116" s="147"/>
      <c r="I116" s="1"/>
      <c r="K116" s="148"/>
    </row>
    <row r="117" spans="1:12" ht="15.75" customHeight="1">
      <c r="A117" s="55">
        <v>523100</v>
      </c>
      <c r="B117" s="56" t="s">
        <v>120</v>
      </c>
      <c r="C117" s="13"/>
      <c r="D117" s="57"/>
      <c r="E117" s="57"/>
      <c r="F117" s="57"/>
      <c r="G117" s="58">
        <f t="shared" si="1"/>
        <v>0</v>
      </c>
      <c r="H117" s="147"/>
      <c r="I117" s="1"/>
      <c r="K117" s="148"/>
    </row>
    <row r="118" spans="1:12" ht="15.75" customHeight="1">
      <c r="A118" s="59" t="s">
        <v>121</v>
      </c>
      <c r="B118" s="60" t="s">
        <v>122</v>
      </c>
      <c r="C118" s="13"/>
      <c r="D118" s="61">
        <f>D14+D103</f>
        <v>16674160</v>
      </c>
      <c r="E118" s="61">
        <f>E14+E103</f>
        <v>9931300</v>
      </c>
      <c r="F118" s="62">
        <f>F14+F103</f>
        <v>0</v>
      </c>
      <c r="G118" s="63">
        <f t="shared" si="1"/>
        <v>26605460</v>
      </c>
      <c r="H118" s="147"/>
      <c r="I118" s="147"/>
      <c r="K118" s="148"/>
    </row>
    <row r="119" spans="1:12" ht="15.75" customHeight="1">
      <c r="A119" s="6"/>
      <c r="B119" s="3" t="s">
        <v>123</v>
      </c>
      <c r="C119" s="1"/>
      <c r="D119" s="3"/>
      <c r="E119" s="3"/>
      <c r="F119" s="3"/>
      <c r="G119" s="4"/>
      <c r="H119" s="147"/>
      <c r="I119" s="1"/>
    </row>
    <row r="120" spans="1:12" ht="15.75" customHeight="1"/>
    <row r="121" spans="1:12" ht="15.75" customHeight="1">
      <c r="H121" s="153"/>
    </row>
    <row r="122" spans="1:12" ht="15.75" customHeight="1">
      <c r="G122" s="148"/>
      <c r="I122" s="148"/>
    </row>
    <row r="123" spans="1:12" ht="15.75" customHeight="1"/>
    <row r="124" spans="1:12" ht="15.75" customHeight="1"/>
    <row r="125" spans="1:12" ht="15.75" customHeight="1"/>
    <row r="126" spans="1:12" ht="15.75" customHeight="1"/>
    <row r="127" spans="1:12" ht="15.75" customHeight="1"/>
    <row r="128" spans="1:12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A12:B13"/>
    <mergeCell ref="D12:D13"/>
    <mergeCell ref="E12:E13"/>
    <mergeCell ref="F12:F13"/>
    <mergeCell ref="G12:G13"/>
  </mergeCells>
  <pageMargins left="0.31496062992125984" right="0.31496062992125984" top="0.7480314960629921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I28" sqref="I28"/>
    </sheetView>
  </sheetViews>
  <sheetFormatPr defaultColWidth="14.44140625" defaultRowHeight="15" customHeight="1"/>
  <cols>
    <col min="1" max="1" width="7.88671875" customWidth="1"/>
    <col min="2" max="2" width="35.5546875" customWidth="1"/>
    <col min="3" max="3" width="1.6640625" customWidth="1"/>
    <col min="4" max="4" width="9.77734375" customWidth="1"/>
    <col min="5" max="5" width="10.109375" customWidth="1"/>
    <col min="6" max="6" width="11.33203125" customWidth="1"/>
    <col min="7" max="26" width="8.5546875" customWidth="1"/>
  </cols>
  <sheetData>
    <row r="1" spans="1:26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6" spans="1:26" ht="14.4">
      <c r="A6" s="3"/>
      <c r="B6" s="3" t="s">
        <v>140</v>
      </c>
      <c r="C6" s="1"/>
      <c r="D6" s="3"/>
      <c r="E6" s="3" t="s">
        <v>2</v>
      </c>
      <c r="F6" s="3"/>
      <c r="H6" s="3"/>
      <c r="I6" s="3"/>
      <c r="J6" s="5"/>
      <c r="K6" s="3"/>
      <c r="L6" s="4"/>
      <c r="M6" s="1"/>
      <c r="N6" s="3"/>
      <c r="O6" s="3"/>
      <c r="P6" s="3"/>
      <c r="Q6" s="4"/>
      <c r="R6" s="1"/>
      <c r="S6" s="7"/>
    </row>
    <row r="7" spans="1:26" ht="14.4">
      <c r="A7" s="6"/>
      <c r="B7" s="6"/>
      <c r="C7" s="1"/>
      <c r="D7" s="6"/>
      <c r="E7" s="6"/>
      <c r="F7" s="70"/>
      <c r="G7" s="8"/>
      <c r="H7" s="6"/>
      <c r="I7" s="6"/>
      <c r="J7" s="9"/>
      <c r="K7" s="6"/>
      <c r="L7" s="8"/>
      <c r="M7" s="1"/>
      <c r="N7" s="6"/>
      <c r="O7" s="6"/>
      <c r="P7" s="6"/>
      <c r="Q7" s="8"/>
      <c r="R7" s="1"/>
      <c r="S7" s="10"/>
    </row>
    <row r="8" spans="1:26" ht="14.4">
      <c r="A8" s="6"/>
      <c r="B8" s="3" t="s">
        <v>3</v>
      </c>
      <c r="C8" s="1"/>
      <c r="D8" s="3" t="s">
        <v>139</v>
      </c>
      <c r="E8" s="6"/>
      <c r="F8" s="6"/>
      <c r="G8" s="8"/>
      <c r="H8" s="6"/>
      <c r="I8" s="6"/>
      <c r="J8" s="9"/>
      <c r="K8" s="6"/>
      <c r="L8" s="8"/>
      <c r="M8" s="1"/>
      <c r="N8" s="6"/>
      <c r="O8" s="6"/>
      <c r="P8" s="6"/>
      <c r="Q8" s="8"/>
      <c r="R8" s="1"/>
      <c r="S8" s="10"/>
    </row>
    <row r="10" spans="1:26" ht="14.4">
      <c r="A10" s="6"/>
      <c r="B10" s="3"/>
      <c r="C10" s="1"/>
      <c r="D10" s="3"/>
      <c r="E10" s="6"/>
      <c r="F10" s="6"/>
      <c r="G10" s="8"/>
      <c r="H10" s="6"/>
      <c r="I10" s="6"/>
    </row>
    <row r="11" spans="1:26" ht="14.4">
      <c r="A11" s="6"/>
      <c r="B11" s="6"/>
      <c r="C11" s="1"/>
      <c r="D11" s="6"/>
      <c r="E11" s="6"/>
      <c r="F11" s="6"/>
      <c r="G11" s="8"/>
      <c r="H11" s="6"/>
      <c r="I11" s="6"/>
    </row>
    <row r="12" spans="1:26" ht="15.75" customHeight="1">
      <c r="A12" s="210" t="s">
        <v>5</v>
      </c>
      <c r="B12" s="211"/>
      <c r="C12" s="13"/>
      <c r="D12" s="214" t="s">
        <v>9</v>
      </c>
      <c r="E12" s="216" t="s">
        <v>12</v>
      </c>
      <c r="F12" s="218" t="s">
        <v>15</v>
      </c>
      <c r="G12" s="220" t="s">
        <v>17</v>
      </c>
      <c r="H12" s="1"/>
      <c r="I12" s="1"/>
    </row>
    <row r="13" spans="1:26" ht="21" customHeight="1">
      <c r="A13" s="212"/>
      <c r="B13" s="213"/>
      <c r="C13" s="13"/>
      <c r="D13" s="215"/>
      <c r="E13" s="217"/>
      <c r="F13" s="219"/>
      <c r="G13" s="221"/>
      <c r="H13" s="1"/>
      <c r="I13" s="1"/>
    </row>
    <row r="14" spans="1:26" ht="14.4">
      <c r="A14" s="14">
        <v>400000</v>
      </c>
      <c r="B14" s="15" t="s">
        <v>19</v>
      </c>
      <c r="C14" s="13"/>
      <c r="D14" s="16">
        <f>SUM(D15+D32+D80+D84+D90+D92)</f>
        <v>8780000</v>
      </c>
      <c r="E14" s="16">
        <f t="shared" ref="E14:F14" si="0">E15+E32+E80+E84+E90+E92</f>
        <v>0</v>
      </c>
      <c r="F14" s="16">
        <f t="shared" si="0"/>
        <v>0</v>
      </c>
      <c r="G14" s="17">
        <f t="shared" ref="G14:G117" si="1">SUM(D14:F14)</f>
        <v>8780000</v>
      </c>
      <c r="H14" s="1"/>
      <c r="I14" s="1"/>
    </row>
    <row r="15" spans="1:26" ht="14.4">
      <c r="A15" s="18">
        <v>410000</v>
      </c>
      <c r="B15" s="19" t="s">
        <v>20</v>
      </c>
      <c r="C15" s="13"/>
      <c r="D15" s="20">
        <f t="shared" ref="D15:F15" si="2">SUM(D16+D18+D22+D24+D28+D30)</f>
        <v>0</v>
      </c>
      <c r="E15" s="20">
        <f t="shared" si="2"/>
        <v>0</v>
      </c>
      <c r="F15" s="20">
        <f t="shared" si="2"/>
        <v>0</v>
      </c>
      <c r="G15" s="21">
        <f t="shared" si="1"/>
        <v>0</v>
      </c>
      <c r="H15" s="1"/>
      <c r="I15" s="1"/>
    </row>
    <row r="16" spans="1:26" ht="14.4">
      <c r="A16" s="22">
        <v>411000</v>
      </c>
      <c r="B16" s="23" t="s">
        <v>21</v>
      </c>
      <c r="C16" s="13"/>
      <c r="D16" s="24">
        <f t="shared" ref="D16:F16" si="3">D17</f>
        <v>0</v>
      </c>
      <c r="E16" s="24">
        <f t="shared" si="3"/>
        <v>0</v>
      </c>
      <c r="F16" s="24">
        <f t="shared" si="3"/>
        <v>0</v>
      </c>
      <c r="G16" s="25">
        <f t="shared" si="1"/>
        <v>0</v>
      </c>
      <c r="H16" s="1"/>
      <c r="I16" s="1"/>
    </row>
    <row r="17" spans="1:9" ht="14.4">
      <c r="A17" s="26">
        <v>411100</v>
      </c>
      <c r="B17" s="27" t="s">
        <v>22</v>
      </c>
      <c r="C17" s="13"/>
      <c r="D17" s="29"/>
      <c r="E17" s="29"/>
      <c r="F17" s="29"/>
      <c r="G17" s="30">
        <f t="shared" si="1"/>
        <v>0</v>
      </c>
      <c r="H17" s="1"/>
      <c r="I17" s="1"/>
    </row>
    <row r="18" spans="1:9" ht="14.4">
      <c r="A18" s="22">
        <v>412000</v>
      </c>
      <c r="B18" s="23" t="s">
        <v>23</v>
      </c>
      <c r="C18" s="13"/>
      <c r="D18" s="24">
        <f t="shared" ref="D18:F18" si="4">D19+D20+D21</f>
        <v>0</v>
      </c>
      <c r="E18" s="24">
        <f t="shared" si="4"/>
        <v>0</v>
      </c>
      <c r="F18" s="24">
        <f t="shared" si="4"/>
        <v>0</v>
      </c>
      <c r="G18" s="25">
        <f t="shared" si="1"/>
        <v>0</v>
      </c>
      <c r="H18" s="1"/>
      <c r="I18" s="1"/>
    </row>
    <row r="19" spans="1:9" ht="14.4">
      <c r="A19" s="26">
        <v>412100</v>
      </c>
      <c r="B19" s="27" t="s">
        <v>24</v>
      </c>
      <c r="C19" s="13"/>
      <c r="D19" s="29"/>
      <c r="E19" s="29"/>
      <c r="F19" s="29"/>
      <c r="G19" s="30">
        <f t="shared" si="1"/>
        <v>0</v>
      </c>
      <c r="H19" s="1"/>
      <c r="I19" s="1"/>
    </row>
    <row r="20" spans="1:9" ht="14.4">
      <c r="A20" s="26">
        <v>412200</v>
      </c>
      <c r="B20" s="27" t="s">
        <v>25</v>
      </c>
      <c r="C20" s="13"/>
      <c r="D20" s="29"/>
      <c r="E20" s="29"/>
      <c r="F20" s="29"/>
      <c r="G20" s="30">
        <f t="shared" si="1"/>
        <v>0</v>
      </c>
      <c r="H20" s="1"/>
      <c r="I20" s="1"/>
    </row>
    <row r="21" spans="1:9" ht="15.75" customHeight="1">
      <c r="A21" s="26">
        <v>412300</v>
      </c>
      <c r="B21" s="27" t="s">
        <v>26</v>
      </c>
      <c r="C21" s="13"/>
      <c r="D21" s="29"/>
      <c r="E21" s="29"/>
      <c r="F21" s="29"/>
      <c r="G21" s="30">
        <f t="shared" si="1"/>
        <v>0</v>
      </c>
      <c r="H21" s="1"/>
      <c r="I21" s="1"/>
    </row>
    <row r="22" spans="1:9" ht="15.75" customHeight="1">
      <c r="A22" s="22">
        <v>413000</v>
      </c>
      <c r="B22" s="23" t="s">
        <v>27</v>
      </c>
      <c r="C22" s="13"/>
      <c r="D22" s="24">
        <f t="shared" ref="D22:F22" si="5">D23</f>
        <v>0</v>
      </c>
      <c r="E22" s="24">
        <f t="shared" si="5"/>
        <v>0</v>
      </c>
      <c r="F22" s="24">
        <f t="shared" si="5"/>
        <v>0</v>
      </c>
      <c r="G22" s="25">
        <f t="shared" si="1"/>
        <v>0</v>
      </c>
      <c r="H22" s="1"/>
      <c r="I22" s="1"/>
    </row>
    <row r="23" spans="1:9" ht="15.75" customHeight="1">
      <c r="A23" s="26">
        <v>413100</v>
      </c>
      <c r="B23" s="27" t="s">
        <v>28</v>
      </c>
      <c r="C23" s="13"/>
      <c r="D23" s="29"/>
      <c r="E23" s="29"/>
      <c r="F23" s="29"/>
      <c r="G23" s="30">
        <f t="shared" si="1"/>
        <v>0</v>
      </c>
      <c r="H23" s="1"/>
      <c r="I23" s="1"/>
    </row>
    <row r="24" spans="1:9" ht="15.75" customHeight="1">
      <c r="A24" s="22">
        <v>414000</v>
      </c>
      <c r="B24" s="23" t="s">
        <v>29</v>
      </c>
      <c r="C24" s="13"/>
      <c r="D24" s="24">
        <f t="shared" ref="D24:F24" si="6">D25+D26+D27</f>
        <v>0</v>
      </c>
      <c r="E24" s="24">
        <f t="shared" si="6"/>
        <v>0</v>
      </c>
      <c r="F24" s="24">
        <f t="shared" si="6"/>
        <v>0</v>
      </c>
      <c r="G24" s="25">
        <f t="shared" si="1"/>
        <v>0</v>
      </c>
      <c r="H24" s="1"/>
      <c r="I24" s="1"/>
    </row>
    <row r="25" spans="1:9" ht="15.75" customHeight="1">
      <c r="A25" s="26">
        <v>414100</v>
      </c>
      <c r="B25" s="27" t="s">
        <v>30</v>
      </c>
      <c r="C25" s="13"/>
      <c r="D25" s="29"/>
      <c r="E25" s="29"/>
      <c r="F25" s="29"/>
      <c r="G25" s="30">
        <f t="shared" si="1"/>
        <v>0</v>
      </c>
      <c r="H25" s="1"/>
      <c r="I25" s="1"/>
    </row>
    <row r="26" spans="1:9" ht="15.75" customHeight="1">
      <c r="A26" s="26">
        <v>414300</v>
      </c>
      <c r="B26" s="27" t="s">
        <v>31</v>
      </c>
      <c r="C26" s="13"/>
      <c r="D26" s="29"/>
      <c r="E26" s="29"/>
      <c r="F26" s="29"/>
      <c r="G26" s="30">
        <f t="shared" si="1"/>
        <v>0</v>
      </c>
      <c r="H26" s="1"/>
      <c r="I26" s="1"/>
    </row>
    <row r="27" spans="1:9" ht="15.75" customHeight="1">
      <c r="A27" s="26">
        <v>414400</v>
      </c>
      <c r="B27" s="27" t="s">
        <v>32</v>
      </c>
      <c r="C27" s="13"/>
      <c r="D27" s="29"/>
      <c r="E27" s="29"/>
      <c r="F27" s="29"/>
      <c r="G27" s="30">
        <f t="shared" si="1"/>
        <v>0</v>
      </c>
      <c r="H27" s="1"/>
      <c r="I27" s="1"/>
    </row>
    <row r="28" spans="1:9" ht="15.75" customHeight="1">
      <c r="A28" s="22">
        <v>415000</v>
      </c>
      <c r="B28" s="23" t="s">
        <v>33</v>
      </c>
      <c r="C28" s="13"/>
      <c r="D28" s="24">
        <f t="shared" ref="D28:F28" si="7">D29</f>
        <v>0</v>
      </c>
      <c r="E28" s="24">
        <f t="shared" si="7"/>
        <v>0</v>
      </c>
      <c r="F28" s="24">
        <f t="shared" si="7"/>
        <v>0</v>
      </c>
      <c r="G28" s="25">
        <f t="shared" si="1"/>
        <v>0</v>
      </c>
      <c r="H28" s="1"/>
      <c r="I28" s="1"/>
    </row>
    <row r="29" spans="1:9" ht="15.75" customHeight="1">
      <c r="A29" s="26">
        <v>415100</v>
      </c>
      <c r="B29" s="27" t="s">
        <v>34</v>
      </c>
      <c r="C29" s="13"/>
      <c r="D29" s="29"/>
      <c r="E29" s="29"/>
      <c r="F29" s="29"/>
      <c r="G29" s="30">
        <f t="shared" si="1"/>
        <v>0</v>
      </c>
      <c r="H29" s="1"/>
      <c r="I29" s="1"/>
    </row>
    <row r="30" spans="1:9" ht="15.75" customHeight="1">
      <c r="A30" s="22">
        <v>416000</v>
      </c>
      <c r="B30" s="23" t="s">
        <v>35</v>
      </c>
      <c r="C30" s="13"/>
      <c r="D30" s="31">
        <f t="shared" ref="D30:F30" si="8">D31</f>
        <v>0</v>
      </c>
      <c r="E30" s="31">
        <f t="shared" si="8"/>
        <v>0</v>
      </c>
      <c r="F30" s="31">
        <f t="shared" si="8"/>
        <v>0</v>
      </c>
      <c r="G30" s="25">
        <f t="shared" si="1"/>
        <v>0</v>
      </c>
      <c r="H30" s="1"/>
      <c r="I30" s="1"/>
    </row>
    <row r="31" spans="1:9" ht="15.75" customHeight="1">
      <c r="A31" s="26">
        <v>416100</v>
      </c>
      <c r="B31" s="27" t="s">
        <v>36</v>
      </c>
      <c r="C31" s="13"/>
      <c r="D31" s="33"/>
      <c r="E31" s="33"/>
      <c r="F31" s="33"/>
      <c r="G31" s="30">
        <f t="shared" si="1"/>
        <v>0</v>
      </c>
      <c r="H31" s="1"/>
      <c r="I31" s="1"/>
    </row>
    <row r="32" spans="1:9" ht="15.75" customHeight="1">
      <c r="A32" s="18">
        <v>420000</v>
      </c>
      <c r="B32" s="19" t="s">
        <v>37</v>
      </c>
      <c r="C32" s="13"/>
      <c r="D32" s="20">
        <f t="shared" ref="D32:F32" si="9">SUM(D33+D50+D55+D64+D69+D72)</f>
        <v>8780000</v>
      </c>
      <c r="E32" s="20">
        <f t="shared" si="9"/>
        <v>0</v>
      </c>
      <c r="F32" s="20">
        <f t="shared" si="9"/>
        <v>0</v>
      </c>
      <c r="G32" s="21">
        <f t="shared" si="1"/>
        <v>8780000</v>
      </c>
      <c r="H32" s="1"/>
      <c r="I32" s="1"/>
    </row>
    <row r="33" spans="1:9" ht="15.75" customHeight="1">
      <c r="A33" s="22">
        <v>421000</v>
      </c>
      <c r="B33" s="23" t="s">
        <v>38</v>
      </c>
      <c r="C33" s="13"/>
      <c r="D33" s="31">
        <f t="shared" ref="D33:F33" si="10">SUM(D34:D49)</f>
        <v>0</v>
      </c>
      <c r="E33" s="31">
        <f t="shared" si="10"/>
        <v>0</v>
      </c>
      <c r="F33" s="31">
        <f t="shared" si="10"/>
        <v>0</v>
      </c>
      <c r="G33" s="25">
        <f t="shared" si="1"/>
        <v>0</v>
      </c>
      <c r="H33" s="1"/>
      <c r="I33" s="1"/>
    </row>
    <row r="34" spans="1:9" ht="15.75" customHeight="1">
      <c r="A34" s="26">
        <v>421100</v>
      </c>
      <c r="B34" s="27" t="s">
        <v>39</v>
      </c>
      <c r="C34" s="13"/>
      <c r="D34" s="35"/>
      <c r="E34" s="33"/>
      <c r="F34" s="33"/>
      <c r="G34" s="30">
        <f t="shared" si="1"/>
        <v>0</v>
      </c>
      <c r="H34" s="1"/>
      <c r="I34" s="1"/>
    </row>
    <row r="35" spans="1:9" ht="15.75" customHeight="1">
      <c r="A35" s="26">
        <v>421211</v>
      </c>
      <c r="B35" s="27" t="s">
        <v>40</v>
      </c>
      <c r="C35" s="13"/>
      <c r="D35" s="35"/>
      <c r="E35" s="33"/>
      <c r="F35" s="33"/>
      <c r="G35" s="30">
        <f t="shared" si="1"/>
        <v>0</v>
      </c>
      <c r="H35" s="1"/>
      <c r="I35" s="1"/>
    </row>
    <row r="36" spans="1:9" ht="15.75" customHeight="1">
      <c r="A36" s="26">
        <v>421221</v>
      </c>
      <c r="B36" s="27" t="s">
        <v>41</v>
      </c>
      <c r="C36" s="13"/>
      <c r="D36" s="35"/>
      <c r="E36" s="33"/>
      <c r="F36" s="33"/>
      <c r="G36" s="30">
        <f t="shared" si="1"/>
        <v>0</v>
      </c>
      <c r="H36" s="1"/>
      <c r="I36" s="1"/>
    </row>
    <row r="37" spans="1:9" ht="15.75" customHeight="1">
      <c r="A37" s="26">
        <v>421222</v>
      </c>
      <c r="B37" s="27" t="s">
        <v>42</v>
      </c>
      <c r="C37" s="13"/>
      <c r="D37" s="35"/>
      <c r="E37" s="33"/>
      <c r="F37" s="33"/>
      <c r="G37" s="30">
        <f t="shared" si="1"/>
        <v>0</v>
      </c>
      <c r="H37" s="1"/>
      <c r="I37" s="1"/>
    </row>
    <row r="38" spans="1:9" ht="15.75" customHeight="1">
      <c r="A38" s="26">
        <v>421225</v>
      </c>
      <c r="B38" s="27" t="s">
        <v>43</v>
      </c>
      <c r="C38" s="13"/>
      <c r="D38" s="35"/>
      <c r="E38" s="33"/>
      <c r="F38" s="33"/>
      <c r="G38" s="30">
        <f t="shared" si="1"/>
        <v>0</v>
      </c>
      <c r="H38" s="1"/>
      <c r="I38" s="1"/>
    </row>
    <row r="39" spans="1:9" ht="15.75" customHeight="1">
      <c r="A39" s="26">
        <v>421311</v>
      </c>
      <c r="B39" s="27" t="s">
        <v>44</v>
      </c>
      <c r="C39" s="13"/>
      <c r="D39" s="35"/>
      <c r="E39" s="33"/>
      <c r="F39" s="33"/>
      <c r="G39" s="30">
        <f t="shared" si="1"/>
        <v>0</v>
      </c>
      <c r="H39" s="1"/>
      <c r="I39" s="1"/>
    </row>
    <row r="40" spans="1:9" ht="15.75" customHeight="1">
      <c r="A40" s="26">
        <v>421321</v>
      </c>
      <c r="B40" s="27" t="s">
        <v>45</v>
      </c>
      <c r="C40" s="13"/>
      <c r="D40" s="35"/>
      <c r="E40" s="33"/>
      <c r="F40" s="33"/>
      <c r="G40" s="30">
        <f t="shared" si="1"/>
        <v>0</v>
      </c>
      <c r="H40" s="1"/>
      <c r="I40" s="1"/>
    </row>
    <row r="41" spans="1:9" ht="15.75" customHeight="1">
      <c r="A41" s="26">
        <v>421323</v>
      </c>
      <c r="B41" s="27" t="s">
        <v>46</v>
      </c>
      <c r="C41" s="13"/>
      <c r="D41" s="35"/>
      <c r="E41" s="33"/>
      <c r="F41" s="33"/>
      <c r="G41" s="30">
        <f t="shared" si="1"/>
        <v>0</v>
      </c>
      <c r="H41" s="1"/>
      <c r="I41" s="1"/>
    </row>
    <row r="42" spans="1:9" ht="15.75" customHeight="1">
      <c r="A42" s="26">
        <v>421324</v>
      </c>
      <c r="B42" s="27" t="s">
        <v>47</v>
      </c>
      <c r="C42" s="13"/>
      <c r="D42" s="35"/>
      <c r="E42" s="33"/>
      <c r="F42" s="33"/>
      <c r="G42" s="30">
        <f t="shared" si="1"/>
        <v>0</v>
      </c>
      <c r="H42" s="1"/>
      <c r="I42" s="1"/>
    </row>
    <row r="43" spans="1:9" ht="15.75" customHeight="1">
      <c r="A43" s="26">
        <v>421325</v>
      </c>
      <c r="B43" s="27" t="s">
        <v>48</v>
      </c>
      <c r="C43" s="13"/>
      <c r="D43" s="35"/>
      <c r="E43" s="33"/>
      <c r="F43" s="33"/>
      <c r="G43" s="30">
        <f t="shared" si="1"/>
        <v>0</v>
      </c>
      <c r="H43" s="1"/>
      <c r="I43" s="1"/>
    </row>
    <row r="44" spans="1:9" ht="15.75" customHeight="1">
      <c r="A44" s="26">
        <v>421391</v>
      </c>
      <c r="B44" s="27" t="s">
        <v>49</v>
      </c>
      <c r="C44" s="13"/>
      <c r="D44" s="35"/>
      <c r="E44" s="33"/>
      <c r="F44" s="33"/>
      <c r="G44" s="30">
        <f t="shared" si="1"/>
        <v>0</v>
      </c>
      <c r="H44" s="1"/>
      <c r="I44" s="1"/>
    </row>
    <row r="45" spans="1:9" ht="15.75" customHeight="1">
      <c r="A45" s="26">
        <v>421400</v>
      </c>
      <c r="B45" s="27" t="s">
        <v>50</v>
      </c>
      <c r="C45" s="13"/>
      <c r="D45" s="35"/>
      <c r="E45" s="33"/>
      <c r="F45" s="33"/>
      <c r="G45" s="30">
        <f t="shared" si="1"/>
        <v>0</v>
      </c>
      <c r="H45" s="1"/>
      <c r="I45" s="1"/>
    </row>
    <row r="46" spans="1:9" ht="15.75" customHeight="1">
      <c r="A46" s="26">
        <v>421500</v>
      </c>
      <c r="B46" s="27" t="s">
        <v>51</v>
      </c>
      <c r="C46" s="13"/>
      <c r="D46" s="35"/>
      <c r="E46" s="33"/>
      <c r="F46" s="33"/>
      <c r="G46" s="30">
        <f t="shared" si="1"/>
        <v>0</v>
      </c>
      <c r="H46" s="1"/>
      <c r="I46" s="1"/>
    </row>
    <row r="47" spans="1:9" ht="15.75" customHeight="1">
      <c r="A47" s="26">
        <v>421600</v>
      </c>
      <c r="B47" s="27" t="s">
        <v>52</v>
      </c>
      <c r="C47" s="13"/>
      <c r="D47" s="35"/>
      <c r="E47" s="33"/>
      <c r="F47" s="33"/>
      <c r="G47" s="30">
        <f t="shared" si="1"/>
        <v>0</v>
      </c>
      <c r="H47" s="1"/>
      <c r="I47" s="1"/>
    </row>
    <row r="48" spans="1:9" ht="15.75" customHeight="1">
      <c r="A48" s="26">
        <v>421629</v>
      </c>
      <c r="B48" s="27" t="s">
        <v>53</v>
      </c>
      <c r="C48" s="13"/>
      <c r="D48" s="35"/>
      <c r="E48" s="33"/>
      <c r="F48" s="33"/>
      <c r="G48" s="30">
        <f t="shared" si="1"/>
        <v>0</v>
      </c>
      <c r="H48" s="1"/>
      <c r="I48" s="1"/>
    </row>
    <row r="49" spans="1:9" ht="15.75" customHeight="1">
      <c r="A49" s="26">
        <v>421900</v>
      </c>
      <c r="B49" s="27" t="s">
        <v>54</v>
      </c>
      <c r="C49" s="13"/>
      <c r="D49" s="33"/>
      <c r="E49" s="33"/>
      <c r="F49" s="33"/>
      <c r="G49" s="30">
        <f t="shared" si="1"/>
        <v>0</v>
      </c>
      <c r="H49" s="1"/>
      <c r="I49" s="1"/>
    </row>
    <row r="50" spans="1:9" ht="15.75" customHeight="1">
      <c r="A50" s="22">
        <v>422000</v>
      </c>
      <c r="B50" s="23" t="s">
        <v>55</v>
      </c>
      <c r="C50" s="13"/>
      <c r="D50" s="31">
        <f t="shared" ref="D50:F50" si="11">D51+D52+D53+D54</f>
        <v>720000</v>
      </c>
      <c r="E50" s="31">
        <f t="shared" si="11"/>
        <v>0</v>
      </c>
      <c r="F50" s="31">
        <f t="shared" si="11"/>
        <v>0</v>
      </c>
      <c r="G50" s="25">
        <f t="shared" si="1"/>
        <v>720000</v>
      </c>
      <c r="H50" s="1"/>
      <c r="I50" s="1"/>
    </row>
    <row r="51" spans="1:9" ht="15.75" customHeight="1">
      <c r="A51" s="26">
        <v>422100</v>
      </c>
      <c r="B51" s="27" t="s">
        <v>56</v>
      </c>
      <c r="C51" s="13"/>
      <c r="D51" s="33">
        <v>540000</v>
      </c>
      <c r="E51" s="33"/>
      <c r="F51" s="33"/>
      <c r="G51" s="30">
        <f t="shared" si="1"/>
        <v>540000</v>
      </c>
      <c r="H51" s="1"/>
      <c r="I51" s="1"/>
    </row>
    <row r="52" spans="1:9" ht="15.75" customHeight="1">
      <c r="A52" s="26">
        <v>422200</v>
      </c>
      <c r="B52" s="27" t="s">
        <v>57</v>
      </c>
      <c r="C52" s="13"/>
      <c r="D52" s="33">
        <v>180000</v>
      </c>
      <c r="E52" s="33"/>
      <c r="F52" s="33"/>
      <c r="G52" s="30">
        <f t="shared" si="1"/>
        <v>180000</v>
      </c>
      <c r="H52" s="1"/>
      <c r="I52" s="1"/>
    </row>
    <row r="53" spans="1:9" ht="15.75" customHeight="1">
      <c r="A53" s="26">
        <v>422300</v>
      </c>
      <c r="B53" s="27" t="s">
        <v>58</v>
      </c>
      <c r="C53" s="13"/>
      <c r="D53" s="33"/>
      <c r="E53" s="33"/>
      <c r="F53" s="33"/>
      <c r="G53" s="30">
        <f t="shared" si="1"/>
        <v>0</v>
      </c>
      <c r="H53" s="1"/>
      <c r="I53" s="1"/>
    </row>
    <row r="54" spans="1:9" ht="15.75" customHeight="1">
      <c r="A54" s="26">
        <v>422900</v>
      </c>
      <c r="B54" s="27" t="s">
        <v>59</v>
      </c>
      <c r="C54" s="13"/>
      <c r="D54" s="33"/>
      <c r="E54" s="33"/>
      <c r="F54" s="33"/>
      <c r="G54" s="30">
        <f t="shared" si="1"/>
        <v>0</v>
      </c>
      <c r="H54" s="1"/>
      <c r="I54" s="1"/>
    </row>
    <row r="55" spans="1:9" ht="15.75" customHeight="1">
      <c r="A55" s="22">
        <v>423000</v>
      </c>
      <c r="B55" s="23" t="s">
        <v>60</v>
      </c>
      <c r="C55" s="13"/>
      <c r="D55" s="31">
        <f t="shared" ref="D55:F55" si="12">D56+D57+D58+D59+D60+D61+D62+D63</f>
        <v>7300000</v>
      </c>
      <c r="E55" s="31">
        <f t="shared" si="12"/>
        <v>0</v>
      </c>
      <c r="F55" s="31">
        <f t="shared" si="12"/>
        <v>0</v>
      </c>
      <c r="G55" s="25">
        <f t="shared" si="1"/>
        <v>7300000</v>
      </c>
      <c r="H55" s="1"/>
      <c r="I55" s="1"/>
    </row>
    <row r="56" spans="1:9" ht="15.75" customHeight="1">
      <c r="A56" s="26">
        <v>423100</v>
      </c>
      <c r="B56" s="27" t="s">
        <v>61</v>
      </c>
      <c r="C56" s="13"/>
      <c r="D56" s="33"/>
      <c r="E56" s="33"/>
      <c r="F56" s="33"/>
      <c r="G56" s="30">
        <f t="shared" si="1"/>
        <v>0</v>
      </c>
      <c r="H56" s="1"/>
      <c r="I56" s="1"/>
    </row>
    <row r="57" spans="1:9" ht="15.75" customHeight="1">
      <c r="A57" s="26">
        <v>423200</v>
      </c>
      <c r="B57" s="27" t="s">
        <v>62</v>
      </c>
      <c r="C57" s="13"/>
      <c r="D57" s="152">
        <f>6200000+1100000</f>
        <v>7300000</v>
      </c>
      <c r="E57" s="33"/>
      <c r="F57" s="33"/>
      <c r="G57" s="30">
        <f t="shared" si="1"/>
        <v>7300000</v>
      </c>
      <c r="H57" s="1"/>
      <c r="I57" s="1"/>
    </row>
    <row r="58" spans="1:9" ht="15.75" customHeight="1">
      <c r="A58" s="26">
        <v>423300</v>
      </c>
      <c r="B58" s="27" t="s">
        <v>63</v>
      </c>
      <c r="C58" s="13"/>
      <c r="D58" s="33"/>
      <c r="E58" s="33"/>
      <c r="F58" s="33"/>
      <c r="G58" s="30">
        <f t="shared" si="1"/>
        <v>0</v>
      </c>
      <c r="H58" s="1"/>
      <c r="I58" s="1"/>
    </row>
    <row r="59" spans="1:9" ht="15.75" customHeight="1">
      <c r="A59" s="26">
        <v>423400</v>
      </c>
      <c r="B59" s="27" t="s">
        <v>64</v>
      </c>
      <c r="C59" s="13"/>
      <c r="D59" s="33"/>
      <c r="E59" s="33"/>
      <c r="F59" s="33"/>
      <c r="G59" s="30">
        <f t="shared" si="1"/>
        <v>0</v>
      </c>
      <c r="H59" s="1"/>
      <c r="I59" s="1"/>
    </row>
    <row r="60" spans="1:9" ht="15.75" customHeight="1">
      <c r="A60" s="26">
        <v>423500</v>
      </c>
      <c r="B60" s="27" t="s">
        <v>65</v>
      </c>
      <c r="C60" s="13"/>
      <c r="D60" s="35"/>
      <c r="E60" s="35"/>
      <c r="F60" s="33"/>
      <c r="G60" s="30">
        <f t="shared" si="1"/>
        <v>0</v>
      </c>
      <c r="H60" s="1"/>
      <c r="I60" s="1"/>
    </row>
    <row r="61" spans="1:9" ht="15.75" customHeight="1">
      <c r="A61" s="26">
        <v>423600</v>
      </c>
      <c r="B61" s="27" t="s">
        <v>66</v>
      </c>
      <c r="C61" s="13"/>
      <c r="D61" s="33"/>
      <c r="E61" s="33"/>
      <c r="F61" s="33"/>
      <c r="G61" s="30">
        <f t="shared" si="1"/>
        <v>0</v>
      </c>
      <c r="H61" s="1"/>
      <c r="I61" s="1"/>
    </row>
    <row r="62" spans="1:9" ht="15.75" customHeight="1">
      <c r="A62" s="26">
        <v>423700</v>
      </c>
      <c r="B62" s="27" t="s">
        <v>67</v>
      </c>
      <c r="C62" s="13"/>
      <c r="D62" s="33"/>
      <c r="E62" s="33"/>
      <c r="F62" s="33"/>
      <c r="G62" s="30">
        <f t="shared" si="1"/>
        <v>0</v>
      </c>
      <c r="H62" s="1"/>
      <c r="I62" s="1"/>
    </row>
    <row r="63" spans="1:9" ht="15.75" customHeight="1">
      <c r="A63" s="26">
        <v>423900</v>
      </c>
      <c r="B63" s="27" t="s">
        <v>68</v>
      </c>
      <c r="C63" s="13"/>
      <c r="D63" s="33"/>
      <c r="E63" s="33"/>
      <c r="F63" s="33"/>
      <c r="G63" s="30">
        <f t="shared" si="1"/>
        <v>0</v>
      </c>
      <c r="H63" s="1"/>
      <c r="I63" s="1"/>
    </row>
    <row r="64" spans="1:9" ht="15.75" customHeight="1">
      <c r="A64" s="22">
        <v>424000</v>
      </c>
      <c r="B64" s="23" t="s">
        <v>69</v>
      </c>
      <c r="C64" s="13"/>
      <c r="D64" s="31">
        <f t="shared" ref="D64:F64" si="13">D65+D66+D67+D68</f>
        <v>0</v>
      </c>
      <c r="E64" s="31">
        <f t="shared" si="13"/>
        <v>0</v>
      </c>
      <c r="F64" s="31">
        <f t="shared" si="13"/>
        <v>0</v>
      </c>
      <c r="G64" s="25">
        <f t="shared" si="1"/>
        <v>0</v>
      </c>
      <c r="H64" s="1"/>
      <c r="I64" s="1"/>
    </row>
    <row r="65" spans="1:9" ht="15.75" customHeight="1">
      <c r="A65" s="26">
        <v>424200</v>
      </c>
      <c r="B65" s="27" t="s">
        <v>70</v>
      </c>
      <c r="C65" s="13"/>
      <c r="D65" s="158"/>
      <c r="E65" s="35"/>
      <c r="F65" s="33"/>
      <c r="G65" s="30">
        <f t="shared" si="1"/>
        <v>0</v>
      </c>
      <c r="H65" s="1"/>
      <c r="I65" s="1"/>
    </row>
    <row r="66" spans="1:9" ht="15.75" customHeight="1">
      <c r="A66" s="26">
        <v>424300</v>
      </c>
      <c r="B66" s="27" t="s">
        <v>71</v>
      </c>
      <c r="C66" s="13"/>
      <c r="D66" s="33"/>
      <c r="E66" s="33"/>
      <c r="F66" s="33"/>
      <c r="G66" s="30">
        <f t="shared" si="1"/>
        <v>0</v>
      </c>
      <c r="H66" s="1"/>
      <c r="I66" s="1"/>
    </row>
    <row r="67" spans="1:9" ht="15.75" customHeight="1">
      <c r="A67" s="26">
        <v>424600</v>
      </c>
      <c r="B67" s="27" t="s">
        <v>72</v>
      </c>
      <c r="C67" s="13"/>
      <c r="D67" s="33"/>
      <c r="E67" s="33"/>
      <c r="F67" s="33"/>
      <c r="G67" s="30">
        <f t="shared" si="1"/>
        <v>0</v>
      </c>
      <c r="H67" s="1"/>
      <c r="I67" s="1"/>
    </row>
    <row r="68" spans="1:9" ht="15.75" customHeight="1">
      <c r="A68" s="26">
        <v>424900</v>
      </c>
      <c r="B68" s="27" t="s">
        <v>73</v>
      </c>
      <c r="C68" s="13"/>
      <c r="D68" s="33"/>
      <c r="E68" s="33"/>
      <c r="F68" s="33"/>
      <c r="G68" s="30">
        <f t="shared" si="1"/>
        <v>0</v>
      </c>
      <c r="H68" s="1"/>
      <c r="I68" s="1"/>
    </row>
    <row r="69" spans="1:9" ht="15.75" customHeight="1">
      <c r="A69" s="22">
        <v>425000</v>
      </c>
      <c r="B69" s="23" t="s">
        <v>74</v>
      </c>
      <c r="C69" s="13"/>
      <c r="D69" s="31">
        <f t="shared" ref="D69:F69" si="14">D70+D71</f>
        <v>0</v>
      </c>
      <c r="E69" s="31">
        <f t="shared" si="14"/>
        <v>0</v>
      </c>
      <c r="F69" s="31">
        <f t="shared" si="14"/>
        <v>0</v>
      </c>
      <c r="G69" s="25">
        <f t="shared" si="1"/>
        <v>0</v>
      </c>
      <c r="H69" s="1"/>
      <c r="I69" s="1"/>
    </row>
    <row r="70" spans="1:9" ht="15.75" customHeight="1">
      <c r="A70" s="26">
        <v>425100</v>
      </c>
      <c r="B70" s="27" t="s">
        <v>75</v>
      </c>
      <c r="C70" s="13"/>
      <c r="D70" s="35"/>
      <c r="E70" s="35"/>
      <c r="F70" s="33"/>
      <c r="G70" s="30">
        <f t="shared" si="1"/>
        <v>0</v>
      </c>
      <c r="H70" s="1"/>
      <c r="I70" s="1"/>
    </row>
    <row r="71" spans="1:9" ht="15.75" customHeight="1">
      <c r="A71" s="26">
        <v>425200</v>
      </c>
      <c r="B71" s="27" t="s">
        <v>76</v>
      </c>
      <c r="C71" s="13"/>
      <c r="D71" s="33"/>
      <c r="E71" s="33"/>
      <c r="F71" s="33"/>
      <c r="G71" s="30">
        <f t="shared" si="1"/>
        <v>0</v>
      </c>
      <c r="H71" s="1"/>
      <c r="I71" s="1"/>
    </row>
    <row r="72" spans="1:9" ht="15.75" customHeight="1">
      <c r="A72" s="22">
        <v>426000</v>
      </c>
      <c r="B72" s="23" t="s">
        <v>77</v>
      </c>
      <c r="C72" s="13"/>
      <c r="D72" s="31">
        <f t="shared" ref="D72:F72" si="15">SUM(D73:D79)</f>
        <v>760000</v>
      </c>
      <c r="E72" s="31">
        <f t="shared" si="15"/>
        <v>0</v>
      </c>
      <c r="F72" s="31">
        <f t="shared" si="15"/>
        <v>0</v>
      </c>
      <c r="G72" s="25">
        <f t="shared" si="1"/>
        <v>760000</v>
      </c>
      <c r="H72" s="1"/>
      <c r="I72" s="1"/>
    </row>
    <row r="73" spans="1:9" ht="15.75" customHeight="1">
      <c r="A73" s="26">
        <v>426100</v>
      </c>
      <c r="B73" s="27" t="s">
        <v>78</v>
      </c>
      <c r="C73" s="13"/>
      <c r="D73" s="33"/>
      <c r="E73" s="33"/>
      <c r="F73" s="33"/>
      <c r="G73" s="30">
        <f t="shared" si="1"/>
        <v>0</v>
      </c>
      <c r="H73" s="1"/>
      <c r="I73" s="1"/>
    </row>
    <row r="74" spans="1:9" ht="15.75" customHeight="1">
      <c r="A74" s="26">
        <v>426300</v>
      </c>
      <c r="B74" s="27" t="s">
        <v>79</v>
      </c>
      <c r="C74" s="13"/>
      <c r="D74" s="33">
        <v>280000</v>
      </c>
      <c r="E74" s="33"/>
      <c r="F74" s="33"/>
      <c r="G74" s="30">
        <f t="shared" si="1"/>
        <v>280000</v>
      </c>
      <c r="H74" s="1"/>
      <c r="I74" s="1"/>
    </row>
    <row r="75" spans="1:9" ht="15.75" customHeight="1">
      <c r="A75" s="26">
        <v>426400</v>
      </c>
      <c r="B75" s="27" t="s">
        <v>80</v>
      </c>
      <c r="C75" s="13"/>
      <c r="D75" s="33">
        <v>480000</v>
      </c>
      <c r="E75" s="33"/>
      <c r="F75" s="33"/>
      <c r="G75" s="30">
        <f t="shared" si="1"/>
        <v>480000</v>
      </c>
      <c r="H75" s="1"/>
      <c r="I75" s="1"/>
    </row>
    <row r="76" spans="1:9" ht="15.75" customHeight="1">
      <c r="A76" s="26">
        <v>426500</v>
      </c>
      <c r="B76" s="27" t="s">
        <v>81</v>
      </c>
      <c r="C76" s="13"/>
      <c r="D76" s="33"/>
      <c r="E76" s="33"/>
      <c r="F76" s="33"/>
      <c r="G76" s="30">
        <f t="shared" si="1"/>
        <v>0</v>
      </c>
      <c r="H76" s="1"/>
      <c r="I76" s="1"/>
    </row>
    <row r="77" spans="1:9" ht="15.75" customHeight="1">
      <c r="A77" s="26">
        <v>426600</v>
      </c>
      <c r="B77" s="27" t="s">
        <v>82</v>
      </c>
      <c r="C77" s="13"/>
      <c r="D77" s="33"/>
      <c r="E77" s="33"/>
      <c r="F77" s="33"/>
      <c r="G77" s="30">
        <f t="shared" si="1"/>
        <v>0</v>
      </c>
      <c r="H77" s="1"/>
      <c r="I77" s="1"/>
    </row>
    <row r="78" spans="1:9" ht="15.75" customHeight="1">
      <c r="A78" s="26">
        <v>426800</v>
      </c>
      <c r="B78" s="27" t="s">
        <v>83</v>
      </c>
      <c r="C78" s="13"/>
      <c r="D78" s="33"/>
      <c r="E78" s="33"/>
      <c r="F78" s="33"/>
      <c r="G78" s="30">
        <f t="shared" si="1"/>
        <v>0</v>
      </c>
      <c r="H78" s="1"/>
      <c r="I78" s="1"/>
    </row>
    <row r="79" spans="1:9" ht="15.75" customHeight="1">
      <c r="A79" s="26">
        <v>426900</v>
      </c>
      <c r="B79" s="27" t="s">
        <v>84</v>
      </c>
      <c r="C79" s="13"/>
      <c r="D79" s="35"/>
      <c r="E79" s="35"/>
      <c r="F79" s="33"/>
      <c r="G79" s="30">
        <f t="shared" si="1"/>
        <v>0</v>
      </c>
      <c r="H79" s="1"/>
      <c r="I79" s="1"/>
    </row>
    <row r="80" spans="1:9" ht="15.75" customHeight="1">
      <c r="A80" s="18">
        <v>430000</v>
      </c>
      <c r="B80" s="19" t="s">
        <v>85</v>
      </c>
      <c r="C80" s="13"/>
      <c r="D80" s="20">
        <f t="shared" ref="D80:F80" si="16">D81</f>
        <v>0</v>
      </c>
      <c r="E80" s="20">
        <f t="shared" si="16"/>
        <v>0</v>
      </c>
      <c r="F80" s="20">
        <f t="shared" si="16"/>
        <v>0</v>
      </c>
      <c r="G80" s="21">
        <f t="shared" si="1"/>
        <v>0</v>
      </c>
      <c r="H80" s="1"/>
      <c r="I80" s="1"/>
    </row>
    <row r="81" spans="1:9" ht="15.75" customHeight="1">
      <c r="A81" s="22">
        <v>431000</v>
      </c>
      <c r="B81" s="23" t="s">
        <v>85</v>
      </c>
      <c r="C81" s="13"/>
      <c r="D81" s="31">
        <f t="shared" ref="D81:F81" si="17">D82+D83</f>
        <v>0</v>
      </c>
      <c r="E81" s="31">
        <f t="shared" si="17"/>
        <v>0</v>
      </c>
      <c r="F81" s="31">
        <f t="shared" si="17"/>
        <v>0</v>
      </c>
      <c r="G81" s="25">
        <f t="shared" si="1"/>
        <v>0</v>
      </c>
      <c r="H81" s="1"/>
      <c r="I81" s="1"/>
    </row>
    <row r="82" spans="1:9" ht="15.75" customHeight="1">
      <c r="A82" s="26">
        <v>431100</v>
      </c>
      <c r="B82" s="27" t="s">
        <v>86</v>
      </c>
      <c r="C82" s="13"/>
      <c r="D82" s="33"/>
      <c r="E82" s="33"/>
      <c r="F82" s="33"/>
      <c r="G82" s="30">
        <f t="shared" si="1"/>
        <v>0</v>
      </c>
      <c r="H82" s="1"/>
      <c r="I82" s="1"/>
    </row>
    <row r="83" spans="1:9" ht="15.75" customHeight="1">
      <c r="A83" s="26">
        <v>431200</v>
      </c>
      <c r="B83" s="27" t="s">
        <v>87</v>
      </c>
      <c r="C83" s="13"/>
      <c r="D83" s="33"/>
      <c r="E83" s="33"/>
      <c r="F83" s="33"/>
      <c r="G83" s="30">
        <f t="shared" si="1"/>
        <v>0</v>
      </c>
      <c r="H83" s="1"/>
      <c r="I83" s="1"/>
    </row>
    <row r="84" spans="1:9" ht="15.75" customHeight="1">
      <c r="A84" s="18">
        <v>444000</v>
      </c>
      <c r="B84" s="19" t="s">
        <v>88</v>
      </c>
      <c r="C84" s="13"/>
      <c r="D84" s="36">
        <f t="shared" ref="D84:F84" si="18">SUM(D85:D89)</f>
        <v>0</v>
      </c>
      <c r="E84" s="36">
        <f t="shared" si="18"/>
        <v>0</v>
      </c>
      <c r="F84" s="36">
        <f t="shared" si="18"/>
        <v>0</v>
      </c>
      <c r="G84" s="21">
        <f t="shared" si="1"/>
        <v>0</v>
      </c>
      <c r="H84" s="1"/>
      <c r="I84" s="1"/>
    </row>
    <row r="85" spans="1:9" ht="15.75" customHeight="1">
      <c r="A85" s="37">
        <v>441100</v>
      </c>
      <c r="B85" s="38" t="s">
        <v>89</v>
      </c>
      <c r="C85" s="13"/>
      <c r="D85" s="35"/>
      <c r="E85" s="35"/>
      <c r="F85" s="33"/>
      <c r="G85" s="30">
        <f t="shared" si="1"/>
        <v>0</v>
      </c>
      <c r="H85" s="1"/>
      <c r="I85" s="1"/>
    </row>
    <row r="86" spans="1:9" ht="15.75" customHeight="1">
      <c r="A86" s="39">
        <v>441400</v>
      </c>
      <c r="B86" s="40" t="s">
        <v>90</v>
      </c>
      <c r="C86" s="13"/>
      <c r="D86" s="35"/>
      <c r="E86" s="35"/>
      <c r="F86" s="33"/>
      <c r="G86" s="30">
        <f t="shared" si="1"/>
        <v>0</v>
      </c>
      <c r="H86" s="1"/>
      <c r="I86" s="1"/>
    </row>
    <row r="87" spans="1:9" ht="15.75" customHeight="1">
      <c r="A87" s="41">
        <v>444100</v>
      </c>
      <c r="B87" s="40" t="s">
        <v>91</v>
      </c>
      <c r="C87" s="13"/>
      <c r="D87" s="35"/>
      <c r="E87" s="35"/>
      <c r="F87" s="33"/>
      <c r="G87" s="30">
        <f t="shared" si="1"/>
        <v>0</v>
      </c>
      <c r="H87" s="1"/>
      <c r="I87" s="1"/>
    </row>
    <row r="88" spans="1:9" ht="15.75" customHeight="1">
      <c r="A88" s="41">
        <v>444200</v>
      </c>
      <c r="B88" s="40" t="s">
        <v>92</v>
      </c>
      <c r="C88" s="13"/>
      <c r="D88" s="35"/>
      <c r="E88" s="35"/>
      <c r="F88" s="33"/>
      <c r="G88" s="30">
        <f t="shared" si="1"/>
        <v>0</v>
      </c>
      <c r="H88" s="1"/>
      <c r="I88" s="43"/>
    </row>
    <row r="89" spans="1:9" ht="15.75" customHeight="1">
      <c r="A89" s="42">
        <v>444300</v>
      </c>
      <c r="B89" s="44" t="s">
        <v>93</v>
      </c>
      <c r="C89" s="13"/>
      <c r="D89" s="45"/>
      <c r="E89" s="46"/>
      <c r="F89" s="46"/>
      <c r="G89" s="30">
        <f t="shared" si="1"/>
        <v>0</v>
      </c>
      <c r="H89" s="1"/>
      <c r="I89" s="1"/>
    </row>
    <row r="90" spans="1:9" ht="15.75" customHeight="1">
      <c r="A90" s="47">
        <v>460000</v>
      </c>
      <c r="B90" s="48" t="s">
        <v>94</v>
      </c>
      <c r="C90" s="13"/>
      <c r="D90" s="20">
        <f t="shared" ref="D90:F90" si="19">D91</f>
        <v>0</v>
      </c>
      <c r="E90" s="20">
        <f t="shared" si="19"/>
        <v>0</v>
      </c>
      <c r="F90" s="20">
        <f t="shared" si="19"/>
        <v>0</v>
      </c>
      <c r="G90" s="21">
        <f t="shared" si="1"/>
        <v>0</v>
      </c>
      <c r="H90" s="1"/>
      <c r="I90" s="1"/>
    </row>
    <row r="91" spans="1:9" ht="15.75" customHeight="1">
      <c r="A91" s="26">
        <v>465112</v>
      </c>
      <c r="B91" s="27" t="s">
        <v>95</v>
      </c>
      <c r="C91" s="13"/>
      <c r="D91" s="35"/>
      <c r="E91" s="35"/>
      <c r="F91" s="33"/>
      <c r="G91" s="30">
        <f t="shared" si="1"/>
        <v>0</v>
      </c>
      <c r="H91" s="1"/>
      <c r="I91" s="1"/>
    </row>
    <row r="92" spans="1:9" ht="15.75" customHeight="1">
      <c r="A92" s="18">
        <v>480000</v>
      </c>
      <c r="B92" s="19" t="s">
        <v>96</v>
      </c>
      <c r="C92" s="13"/>
      <c r="D92" s="20">
        <f t="shared" ref="D92:F92" si="20">SUM(D93+D95+D98+D100)</f>
        <v>0</v>
      </c>
      <c r="E92" s="20">
        <f t="shared" si="20"/>
        <v>0</v>
      </c>
      <c r="F92" s="20">
        <f t="shared" si="20"/>
        <v>0</v>
      </c>
      <c r="G92" s="21">
        <f t="shared" si="1"/>
        <v>0</v>
      </c>
      <c r="H92" s="1"/>
      <c r="I92" s="1"/>
    </row>
    <row r="93" spans="1:9" ht="15.75" customHeight="1">
      <c r="A93" s="22">
        <v>481000</v>
      </c>
      <c r="B93" s="23" t="s">
        <v>97</v>
      </c>
      <c r="C93" s="13"/>
      <c r="D93" s="24">
        <f t="shared" ref="D93:F93" si="21">D94</f>
        <v>0</v>
      </c>
      <c r="E93" s="24">
        <f t="shared" si="21"/>
        <v>0</v>
      </c>
      <c r="F93" s="24">
        <f t="shared" si="21"/>
        <v>0</v>
      </c>
      <c r="G93" s="25">
        <f t="shared" si="1"/>
        <v>0</v>
      </c>
      <c r="H93" s="1"/>
      <c r="I93" s="1"/>
    </row>
    <row r="94" spans="1:9" ht="15.75" customHeight="1">
      <c r="A94" s="50">
        <v>481900</v>
      </c>
      <c r="B94" s="51" t="s">
        <v>98</v>
      </c>
      <c r="C94" s="13"/>
      <c r="D94" s="35"/>
      <c r="E94" s="35"/>
      <c r="F94" s="33"/>
      <c r="G94" s="30">
        <f t="shared" si="1"/>
        <v>0</v>
      </c>
      <c r="H94" s="1"/>
      <c r="I94" s="1"/>
    </row>
    <row r="95" spans="1:9" ht="15.75" customHeight="1">
      <c r="A95" s="22">
        <v>482000</v>
      </c>
      <c r="B95" s="23" t="s">
        <v>99</v>
      </c>
      <c r="C95" s="13"/>
      <c r="D95" s="31">
        <f t="shared" ref="D95:F95" si="22">D96+D97</f>
        <v>0</v>
      </c>
      <c r="E95" s="31">
        <f t="shared" si="22"/>
        <v>0</v>
      </c>
      <c r="F95" s="31">
        <f t="shared" si="22"/>
        <v>0</v>
      </c>
      <c r="G95" s="25">
        <f t="shared" si="1"/>
        <v>0</v>
      </c>
      <c r="H95" s="1"/>
      <c r="I95" s="1"/>
    </row>
    <row r="96" spans="1:9" ht="15.75" customHeight="1">
      <c r="A96" s="26">
        <v>482100</v>
      </c>
      <c r="B96" s="27" t="s">
        <v>100</v>
      </c>
      <c r="C96" s="13"/>
      <c r="D96" s="29"/>
      <c r="E96" s="29"/>
      <c r="F96" s="29"/>
      <c r="G96" s="30">
        <f t="shared" si="1"/>
        <v>0</v>
      </c>
      <c r="H96" s="1"/>
      <c r="I96" s="1"/>
    </row>
    <row r="97" spans="1:9" ht="15.75" customHeight="1">
      <c r="A97" s="26">
        <v>482200</v>
      </c>
      <c r="B97" s="27" t="s">
        <v>101</v>
      </c>
      <c r="C97" s="13"/>
      <c r="D97" s="29"/>
      <c r="E97" s="29"/>
      <c r="F97" s="29"/>
      <c r="G97" s="30">
        <f t="shared" si="1"/>
        <v>0</v>
      </c>
      <c r="H97" s="1"/>
      <c r="I97" s="1"/>
    </row>
    <row r="98" spans="1:9" ht="15.75" customHeight="1">
      <c r="A98" s="22">
        <v>483000</v>
      </c>
      <c r="B98" s="23" t="s">
        <v>102</v>
      </c>
      <c r="C98" s="13"/>
      <c r="D98" s="31">
        <f t="shared" ref="D98:F98" si="23">D99</f>
        <v>0</v>
      </c>
      <c r="E98" s="31">
        <f t="shared" si="23"/>
        <v>0</v>
      </c>
      <c r="F98" s="31">
        <f t="shared" si="23"/>
        <v>0</v>
      </c>
      <c r="G98" s="25">
        <f t="shared" si="1"/>
        <v>0</v>
      </c>
      <c r="H98" s="1"/>
      <c r="I98" s="1"/>
    </row>
    <row r="99" spans="1:9" ht="15.75" customHeight="1">
      <c r="A99" s="26">
        <v>483100</v>
      </c>
      <c r="B99" s="27" t="s">
        <v>103</v>
      </c>
      <c r="C99" s="13"/>
      <c r="D99" s="33"/>
      <c r="E99" s="33"/>
      <c r="F99" s="33"/>
      <c r="G99" s="30">
        <f t="shared" si="1"/>
        <v>0</v>
      </c>
      <c r="H99" s="1"/>
      <c r="I99" s="1"/>
    </row>
    <row r="100" spans="1:9" ht="15.75" customHeight="1">
      <c r="A100" s="22">
        <v>485000</v>
      </c>
      <c r="B100" s="23" t="s">
        <v>104</v>
      </c>
      <c r="C100" s="13"/>
      <c r="D100" s="31">
        <f t="shared" ref="D100:F100" si="24">D101</f>
        <v>0</v>
      </c>
      <c r="E100" s="31">
        <f t="shared" si="24"/>
        <v>0</v>
      </c>
      <c r="F100" s="31">
        <f t="shared" si="24"/>
        <v>0</v>
      </c>
      <c r="G100" s="25">
        <f t="shared" si="1"/>
        <v>0</v>
      </c>
      <c r="H100" s="1"/>
      <c r="I100" s="1"/>
    </row>
    <row r="101" spans="1:9" ht="15.75" customHeight="1">
      <c r="A101" s="26">
        <v>485119</v>
      </c>
      <c r="B101" s="27" t="s">
        <v>105</v>
      </c>
      <c r="C101" s="13"/>
      <c r="D101" s="33"/>
      <c r="E101" s="33"/>
      <c r="F101" s="33"/>
      <c r="G101" s="30">
        <f t="shared" si="1"/>
        <v>0</v>
      </c>
      <c r="H101" s="1"/>
      <c r="I101" s="1"/>
    </row>
    <row r="102" spans="1:9" ht="15.75" customHeight="1">
      <c r="A102" s="52">
        <v>500000</v>
      </c>
      <c r="B102" s="53" t="s">
        <v>106</v>
      </c>
      <c r="C102" s="13"/>
      <c r="D102" s="54">
        <f t="shared" ref="D102:F102" si="25">SUM(D103+D114)</f>
        <v>70000</v>
      </c>
      <c r="E102" s="54">
        <f t="shared" si="25"/>
        <v>0</v>
      </c>
      <c r="F102" s="54">
        <f t="shared" si="25"/>
        <v>0</v>
      </c>
      <c r="G102" s="17">
        <f t="shared" si="1"/>
        <v>70000</v>
      </c>
      <c r="H102" s="1"/>
      <c r="I102" s="1"/>
    </row>
    <row r="103" spans="1:9" ht="15.75" customHeight="1">
      <c r="A103" s="18">
        <v>510000</v>
      </c>
      <c r="B103" s="19" t="s">
        <v>107</v>
      </c>
      <c r="C103" s="13"/>
      <c r="D103" s="20">
        <f t="shared" ref="D103:F103" si="26">SUM(D104+D107+D112)</f>
        <v>70000</v>
      </c>
      <c r="E103" s="20">
        <f t="shared" si="26"/>
        <v>0</v>
      </c>
      <c r="F103" s="20">
        <f t="shared" si="26"/>
        <v>0</v>
      </c>
      <c r="G103" s="21">
        <f t="shared" si="1"/>
        <v>70000</v>
      </c>
      <c r="H103" s="1"/>
      <c r="I103" s="1"/>
    </row>
    <row r="104" spans="1:9" ht="15.75" customHeight="1">
      <c r="A104" s="22">
        <v>511000</v>
      </c>
      <c r="B104" s="23" t="s">
        <v>108</v>
      </c>
      <c r="C104" s="13"/>
      <c r="D104" s="31">
        <f t="shared" ref="D104:F104" si="27">D105+D106</f>
        <v>0</v>
      </c>
      <c r="E104" s="31">
        <f t="shared" si="27"/>
        <v>0</v>
      </c>
      <c r="F104" s="31">
        <f t="shared" si="27"/>
        <v>0</v>
      </c>
      <c r="G104" s="25">
        <f t="shared" si="1"/>
        <v>0</v>
      </c>
      <c r="H104" s="1"/>
      <c r="I104" s="1"/>
    </row>
    <row r="105" spans="1:9" ht="15.75" customHeight="1">
      <c r="A105" s="26">
        <v>511300</v>
      </c>
      <c r="B105" s="27" t="s">
        <v>109</v>
      </c>
      <c r="C105" s="13"/>
      <c r="D105" s="33"/>
      <c r="E105" s="33"/>
      <c r="F105" s="33"/>
      <c r="G105" s="30">
        <f t="shared" si="1"/>
        <v>0</v>
      </c>
      <c r="H105" s="1"/>
      <c r="I105" s="1"/>
    </row>
    <row r="106" spans="1:9" ht="15.75" customHeight="1">
      <c r="A106" s="26">
        <v>511400</v>
      </c>
      <c r="B106" s="27" t="s">
        <v>110</v>
      </c>
      <c r="C106" s="13"/>
      <c r="D106" s="35"/>
      <c r="E106" s="35"/>
      <c r="F106" s="33"/>
      <c r="G106" s="30">
        <f t="shared" si="1"/>
        <v>0</v>
      </c>
      <c r="H106" s="1"/>
      <c r="I106" s="1"/>
    </row>
    <row r="107" spans="1:9" ht="15.75" customHeight="1">
      <c r="A107" s="22">
        <v>512000</v>
      </c>
      <c r="B107" s="23" t="s">
        <v>111</v>
      </c>
      <c r="C107" s="13"/>
      <c r="D107" s="31">
        <f t="shared" ref="D107:F107" si="28">SUM(D108:D111)</f>
        <v>0</v>
      </c>
      <c r="E107" s="31">
        <f t="shared" si="28"/>
        <v>0</v>
      </c>
      <c r="F107" s="31">
        <f t="shared" si="28"/>
        <v>0</v>
      </c>
      <c r="G107" s="25">
        <f t="shared" si="1"/>
        <v>0</v>
      </c>
      <c r="H107" s="1"/>
      <c r="I107" s="1"/>
    </row>
    <row r="108" spans="1:9" ht="15.75" customHeight="1">
      <c r="A108" s="26">
        <v>512200</v>
      </c>
      <c r="B108" s="27" t="s">
        <v>112</v>
      </c>
      <c r="C108" s="13"/>
      <c r="D108" s="33"/>
      <c r="E108" s="33"/>
      <c r="F108" s="33"/>
      <c r="G108" s="30">
        <f t="shared" si="1"/>
        <v>0</v>
      </c>
      <c r="H108" s="1"/>
      <c r="I108" s="1"/>
    </row>
    <row r="109" spans="1:9" ht="15.75" customHeight="1">
      <c r="A109" s="26">
        <v>512600</v>
      </c>
      <c r="B109" s="27" t="s">
        <v>113</v>
      </c>
      <c r="C109" s="13"/>
      <c r="D109" s="33"/>
      <c r="E109" s="33"/>
      <c r="F109" s="33"/>
      <c r="G109" s="30">
        <f t="shared" si="1"/>
        <v>0</v>
      </c>
      <c r="H109" s="1"/>
      <c r="I109" s="1"/>
    </row>
    <row r="110" spans="1:9" ht="15.75" customHeight="1">
      <c r="A110" s="26">
        <v>512800</v>
      </c>
      <c r="B110" s="27" t="s">
        <v>114</v>
      </c>
      <c r="C110" s="13"/>
      <c r="D110" s="33"/>
      <c r="E110" s="33"/>
      <c r="F110" s="33"/>
      <c r="G110" s="30">
        <f t="shared" si="1"/>
        <v>0</v>
      </c>
      <c r="H110" s="1"/>
      <c r="I110" s="1"/>
    </row>
    <row r="111" spans="1:9" ht="15.75" customHeight="1">
      <c r="A111" s="26">
        <v>512900</v>
      </c>
      <c r="B111" s="27" t="s">
        <v>115</v>
      </c>
      <c r="C111" s="13"/>
      <c r="D111" s="33"/>
      <c r="E111" s="33"/>
      <c r="F111" s="33"/>
      <c r="G111" s="30">
        <f t="shared" si="1"/>
        <v>0</v>
      </c>
      <c r="H111" s="1"/>
      <c r="I111" s="1"/>
    </row>
    <row r="112" spans="1:9" ht="15.75" customHeight="1">
      <c r="A112" s="22">
        <v>515000</v>
      </c>
      <c r="B112" s="23" t="s">
        <v>116</v>
      </c>
      <c r="C112" s="13"/>
      <c r="D112" s="31">
        <f t="shared" ref="D112:F112" si="29">D113</f>
        <v>70000</v>
      </c>
      <c r="E112" s="31">
        <f t="shared" si="29"/>
        <v>0</v>
      </c>
      <c r="F112" s="31">
        <f t="shared" si="29"/>
        <v>0</v>
      </c>
      <c r="G112" s="25">
        <f t="shared" si="1"/>
        <v>70000</v>
      </c>
      <c r="H112" s="1"/>
      <c r="I112" s="1"/>
    </row>
    <row r="113" spans="1:9" ht="15.75" customHeight="1">
      <c r="A113" s="26">
        <v>515100</v>
      </c>
      <c r="B113" s="27" t="s">
        <v>117</v>
      </c>
      <c r="C113" s="13"/>
      <c r="D113" s="35">
        <v>70000</v>
      </c>
      <c r="E113" s="35"/>
      <c r="F113" s="33"/>
      <c r="G113" s="30">
        <f t="shared" si="1"/>
        <v>70000</v>
      </c>
      <c r="H113" s="1"/>
      <c r="I113" s="1"/>
    </row>
    <row r="114" spans="1:9" ht="15.75" customHeight="1">
      <c r="A114" s="18">
        <v>520000</v>
      </c>
      <c r="B114" s="19" t="s">
        <v>118</v>
      </c>
      <c r="C114" s="13"/>
      <c r="D114" s="20">
        <f t="shared" ref="D114:F114" si="30">SUM(D115)</f>
        <v>0</v>
      </c>
      <c r="E114" s="20">
        <f t="shared" si="30"/>
        <v>0</v>
      </c>
      <c r="F114" s="20">
        <f t="shared" si="30"/>
        <v>0</v>
      </c>
      <c r="G114" s="21">
        <f t="shared" si="1"/>
        <v>0</v>
      </c>
      <c r="H114" s="1"/>
      <c r="I114" s="1"/>
    </row>
    <row r="115" spans="1:9" ht="15.75" customHeight="1">
      <c r="A115" s="22">
        <v>523000</v>
      </c>
      <c r="B115" s="23" t="s">
        <v>119</v>
      </c>
      <c r="C115" s="13"/>
      <c r="D115" s="31">
        <f t="shared" ref="D115:F115" si="31">SUM(D116)</f>
        <v>0</v>
      </c>
      <c r="E115" s="31">
        <f t="shared" si="31"/>
        <v>0</v>
      </c>
      <c r="F115" s="31">
        <f t="shared" si="31"/>
        <v>0</v>
      </c>
      <c r="G115" s="25">
        <f t="shared" si="1"/>
        <v>0</v>
      </c>
      <c r="H115" s="1"/>
      <c r="I115" s="1"/>
    </row>
    <row r="116" spans="1:9" ht="15.75" customHeight="1">
      <c r="A116" s="55">
        <v>523100</v>
      </c>
      <c r="B116" s="56" t="s">
        <v>120</v>
      </c>
      <c r="C116" s="13"/>
      <c r="D116" s="57"/>
      <c r="E116" s="57"/>
      <c r="F116" s="57"/>
      <c r="G116" s="58">
        <f t="shared" si="1"/>
        <v>0</v>
      </c>
      <c r="H116" s="1"/>
      <c r="I116" s="1"/>
    </row>
    <row r="117" spans="1:9" ht="15.75" customHeight="1">
      <c r="A117" s="59" t="s">
        <v>121</v>
      </c>
      <c r="B117" s="60" t="s">
        <v>122</v>
      </c>
      <c r="C117" s="13"/>
      <c r="D117" s="61">
        <f t="shared" ref="D117:F117" si="32">D14+D102</f>
        <v>8850000</v>
      </c>
      <c r="E117" s="61">
        <f t="shared" si="32"/>
        <v>0</v>
      </c>
      <c r="F117" s="62">
        <f t="shared" si="32"/>
        <v>0</v>
      </c>
      <c r="G117" s="63">
        <f t="shared" si="1"/>
        <v>8850000</v>
      </c>
      <c r="H117" s="1"/>
      <c r="I117" s="1"/>
    </row>
    <row r="118" spans="1:9" ht="15.75" customHeight="1">
      <c r="A118" s="6"/>
      <c r="B118" s="3" t="s">
        <v>123</v>
      </c>
      <c r="C118" s="1"/>
      <c r="D118" s="3"/>
      <c r="E118" s="3"/>
      <c r="F118" s="3"/>
      <c r="G118" s="4"/>
      <c r="H118" s="1"/>
      <c r="I118" s="1"/>
    </row>
    <row r="119" spans="1:9" ht="15.75" customHeight="1"/>
    <row r="120" spans="1:9" ht="15.75" customHeight="1"/>
    <row r="121" spans="1:9" ht="15.75" customHeight="1"/>
    <row r="122" spans="1:9" ht="15.75" customHeight="1"/>
    <row r="123" spans="1:9" ht="15.75" customHeight="1"/>
    <row r="124" spans="1:9" ht="15.75" customHeight="1"/>
    <row r="125" spans="1:9" ht="15.75" customHeight="1"/>
    <row r="126" spans="1:9" ht="15.75" customHeight="1"/>
    <row r="127" spans="1:9" ht="15.75" customHeight="1"/>
    <row r="128" spans="1: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B8" sqref="B8"/>
    </sheetView>
  </sheetViews>
  <sheetFormatPr defaultColWidth="14.44140625" defaultRowHeight="15" customHeight="1"/>
  <cols>
    <col min="1" max="1" width="6.6640625" customWidth="1"/>
    <col min="2" max="2" width="36" customWidth="1"/>
    <col min="3" max="3" width="1.44140625" customWidth="1"/>
    <col min="4" max="26" width="8.5546875" customWidth="1"/>
  </cols>
  <sheetData>
    <row r="1" spans="1:26" ht="14.4">
      <c r="A1" s="1"/>
      <c r="B1" s="3" t="s">
        <v>124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ht="14.4">
      <c r="A9" s="1"/>
      <c r="C9" s="1"/>
      <c r="D9" s="1"/>
      <c r="E9" s="1"/>
      <c r="F9" s="1"/>
      <c r="G9" s="1"/>
    </row>
    <row r="10" spans="1:26" ht="14.4">
      <c r="A10" s="1"/>
      <c r="B10" s="1"/>
      <c r="C10" s="1"/>
      <c r="D10" s="1"/>
      <c r="E10" s="1"/>
      <c r="F10" s="1"/>
      <c r="G10" s="1"/>
    </row>
    <row r="11" spans="1:26" ht="14.4">
      <c r="A11" s="1"/>
      <c r="B11" s="1"/>
      <c r="C11" s="1"/>
      <c r="D11" s="222" t="s">
        <v>126</v>
      </c>
      <c r="E11" s="223"/>
      <c r="F11" s="223"/>
      <c r="G11" s="224"/>
    </row>
    <row r="12" spans="1:26" ht="15.75" customHeight="1">
      <c r="A12" s="210" t="s">
        <v>5</v>
      </c>
      <c r="B12" s="211"/>
      <c r="C12" s="13"/>
      <c r="D12" s="214" t="s">
        <v>127</v>
      </c>
      <c r="E12" s="216" t="s">
        <v>128</v>
      </c>
      <c r="F12" s="218" t="s">
        <v>129</v>
      </c>
      <c r="G12" s="220" t="s">
        <v>130</v>
      </c>
    </row>
    <row r="13" spans="1:26" ht="14.4">
      <c r="A13" s="212"/>
      <c r="B13" s="213"/>
      <c r="C13" s="13"/>
      <c r="D13" s="215"/>
      <c r="E13" s="217"/>
      <c r="F13" s="219"/>
      <c r="G13" s="221"/>
    </row>
    <row r="14" spans="1:26" ht="14.4">
      <c r="A14" s="14">
        <v>400000</v>
      </c>
      <c r="B14" s="15" t="s">
        <v>19</v>
      </c>
      <c r="C14" s="13"/>
      <c r="D14" s="16">
        <f>SUM(D15+D32+D80+D84+D90+D92)</f>
        <v>0</v>
      </c>
      <c r="E14" s="16">
        <f t="shared" ref="E14:F14" si="0">E15+E32+E80+E84+E90+E92</f>
        <v>0</v>
      </c>
      <c r="F14" s="16">
        <f t="shared" si="0"/>
        <v>0</v>
      </c>
      <c r="G14" s="17">
        <f t="shared" ref="G14:G117" si="1">SUM(D14:F14)</f>
        <v>0</v>
      </c>
    </row>
    <row r="15" spans="1:26" ht="14.4">
      <c r="A15" s="18">
        <v>410000</v>
      </c>
      <c r="B15" s="19" t="s">
        <v>20</v>
      </c>
      <c r="C15" s="13"/>
      <c r="D15" s="20">
        <f t="shared" ref="D15:F15" si="2">SUM(D16+D18+D22+D24+D28+D30)</f>
        <v>0</v>
      </c>
      <c r="E15" s="20">
        <f t="shared" si="2"/>
        <v>0</v>
      </c>
      <c r="F15" s="20">
        <f t="shared" si="2"/>
        <v>0</v>
      </c>
      <c r="G15" s="21">
        <f t="shared" si="1"/>
        <v>0</v>
      </c>
    </row>
    <row r="16" spans="1:26" ht="14.4">
      <c r="A16" s="22">
        <v>411000</v>
      </c>
      <c r="B16" s="23" t="s">
        <v>21</v>
      </c>
      <c r="C16" s="13"/>
      <c r="D16" s="24">
        <f t="shared" ref="D16:F16" si="3">D17</f>
        <v>0</v>
      </c>
      <c r="E16" s="24">
        <f t="shared" si="3"/>
        <v>0</v>
      </c>
      <c r="F16" s="24">
        <f t="shared" si="3"/>
        <v>0</v>
      </c>
      <c r="G16" s="25">
        <f t="shared" si="1"/>
        <v>0</v>
      </c>
    </row>
    <row r="17" spans="1:7" ht="14.4">
      <c r="A17" s="26">
        <v>411100</v>
      </c>
      <c r="B17" s="27" t="s">
        <v>22</v>
      </c>
      <c r="C17" s="13"/>
      <c r="D17" s="29"/>
      <c r="E17" s="29"/>
      <c r="F17" s="29"/>
      <c r="G17" s="30">
        <f t="shared" si="1"/>
        <v>0</v>
      </c>
    </row>
    <row r="18" spans="1:7" ht="14.4">
      <c r="A18" s="22">
        <v>412000</v>
      </c>
      <c r="B18" s="23" t="s">
        <v>23</v>
      </c>
      <c r="C18" s="13"/>
      <c r="D18" s="24">
        <f t="shared" ref="D18:F18" si="4">D19+D20+D21</f>
        <v>0</v>
      </c>
      <c r="E18" s="24">
        <f t="shared" si="4"/>
        <v>0</v>
      </c>
      <c r="F18" s="24">
        <f t="shared" si="4"/>
        <v>0</v>
      </c>
      <c r="G18" s="25">
        <f t="shared" si="1"/>
        <v>0</v>
      </c>
    </row>
    <row r="19" spans="1:7" ht="14.4">
      <c r="A19" s="26">
        <v>412100</v>
      </c>
      <c r="B19" s="27" t="s">
        <v>24</v>
      </c>
      <c r="C19" s="13"/>
      <c r="D19" s="29"/>
      <c r="E19" s="29"/>
      <c r="F19" s="29"/>
      <c r="G19" s="30">
        <f t="shared" si="1"/>
        <v>0</v>
      </c>
    </row>
    <row r="20" spans="1:7" ht="14.4">
      <c r="A20" s="26">
        <v>412200</v>
      </c>
      <c r="B20" s="27" t="s">
        <v>25</v>
      </c>
      <c r="C20" s="13"/>
      <c r="D20" s="29"/>
      <c r="E20" s="29"/>
      <c r="F20" s="29"/>
      <c r="G20" s="30">
        <f t="shared" si="1"/>
        <v>0</v>
      </c>
    </row>
    <row r="21" spans="1:7" ht="15.75" customHeight="1">
      <c r="A21" s="26">
        <v>412300</v>
      </c>
      <c r="B21" s="27" t="s">
        <v>26</v>
      </c>
      <c r="C21" s="13"/>
      <c r="D21" s="29"/>
      <c r="E21" s="29"/>
      <c r="F21" s="29"/>
      <c r="G21" s="30">
        <f t="shared" si="1"/>
        <v>0</v>
      </c>
    </row>
    <row r="22" spans="1:7" ht="15.75" customHeight="1">
      <c r="A22" s="22">
        <v>413000</v>
      </c>
      <c r="B22" s="23" t="s">
        <v>27</v>
      </c>
      <c r="C22" s="13"/>
      <c r="D22" s="24">
        <f t="shared" ref="D22:F22" si="5">D23</f>
        <v>0</v>
      </c>
      <c r="E22" s="24">
        <f t="shared" si="5"/>
        <v>0</v>
      </c>
      <c r="F22" s="24">
        <f t="shared" si="5"/>
        <v>0</v>
      </c>
      <c r="G22" s="25">
        <f t="shared" si="1"/>
        <v>0</v>
      </c>
    </row>
    <row r="23" spans="1:7" ht="15.75" customHeight="1">
      <c r="A23" s="26">
        <v>413100</v>
      </c>
      <c r="B23" s="27" t="s">
        <v>28</v>
      </c>
      <c r="C23" s="13"/>
      <c r="D23" s="29"/>
      <c r="E23" s="29"/>
      <c r="F23" s="29"/>
      <c r="G23" s="30">
        <f t="shared" si="1"/>
        <v>0</v>
      </c>
    </row>
    <row r="24" spans="1:7" ht="15.75" customHeight="1">
      <c r="A24" s="22">
        <v>414000</v>
      </c>
      <c r="B24" s="23" t="s">
        <v>29</v>
      </c>
      <c r="C24" s="13"/>
      <c r="D24" s="24">
        <f t="shared" ref="D24:F24" si="6">D25+D26+D27</f>
        <v>0</v>
      </c>
      <c r="E24" s="24">
        <f t="shared" si="6"/>
        <v>0</v>
      </c>
      <c r="F24" s="24">
        <f t="shared" si="6"/>
        <v>0</v>
      </c>
      <c r="G24" s="25">
        <f t="shared" si="1"/>
        <v>0</v>
      </c>
    </row>
    <row r="25" spans="1:7" ht="15.75" customHeight="1">
      <c r="A25" s="26">
        <v>414100</v>
      </c>
      <c r="B25" s="27" t="s">
        <v>30</v>
      </c>
      <c r="C25" s="13"/>
      <c r="D25" s="29"/>
      <c r="E25" s="29"/>
      <c r="F25" s="29"/>
      <c r="G25" s="30">
        <f t="shared" si="1"/>
        <v>0</v>
      </c>
    </row>
    <row r="26" spans="1:7" ht="15.75" customHeight="1">
      <c r="A26" s="26">
        <v>414300</v>
      </c>
      <c r="B26" s="27" t="s">
        <v>31</v>
      </c>
      <c r="C26" s="13"/>
      <c r="D26" s="29"/>
      <c r="E26" s="29"/>
      <c r="F26" s="29"/>
      <c r="G26" s="30">
        <f t="shared" si="1"/>
        <v>0</v>
      </c>
    </row>
    <row r="27" spans="1:7" ht="15.75" customHeight="1">
      <c r="A27" s="26">
        <v>414400</v>
      </c>
      <c r="B27" s="27" t="s">
        <v>32</v>
      </c>
      <c r="C27" s="13"/>
      <c r="D27" s="29"/>
      <c r="E27" s="29"/>
      <c r="F27" s="29"/>
      <c r="G27" s="30">
        <f t="shared" si="1"/>
        <v>0</v>
      </c>
    </row>
    <row r="28" spans="1:7" ht="15.75" customHeight="1">
      <c r="A28" s="22">
        <v>415000</v>
      </c>
      <c r="B28" s="23" t="s">
        <v>33</v>
      </c>
      <c r="C28" s="13"/>
      <c r="D28" s="24">
        <f t="shared" ref="D28:F28" si="7">D29</f>
        <v>0</v>
      </c>
      <c r="E28" s="24">
        <f t="shared" si="7"/>
        <v>0</v>
      </c>
      <c r="F28" s="24">
        <f t="shared" si="7"/>
        <v>0</v>
      </c>
      <c r="G28" s="25">
        <f t="shared" si="1"/>
        <v>0</v>
      </c>
    </row>
    <row r="29" spans="1:7" ht="15.75" customHeight="1">
      <c r="A29" s="26">
        <v>415100</v>
      </c>
      <c r="B29" s="27" t="s">
        <v>34</v>
      </c>
      <c r="C29" s="13"/>
      <c r="D29" s="29"/>
      <c r="E29" s="29"/>
      <c r="F29" s="29"/>
      <c r="G29" s="30">
        <f t="shared" si="1"/>
        <v>0</v>
      </c>
    </row>
    <row r="30" spans="1:7" ht="15.75" customHeight="1">
      <c r="A30" s="22">
        <v>416000</v>
      </c>
      <c r="B30" s="23" t="s">
        <v>35</v>
      </c>
      <c r="C30" s="13"/>
      <c r="D30" s="31">
        <f t="shared" ref="D30:F30" si="8">D31</f>
        <v>0</v>
      </c>
      <c r="E30" s="31">
        <f t="shared" si="8"/>
        <v>0</v>
      </c>
      <c r="F30" s="31">
        <f t="shared" si="8"/>
        <v>0</v>
      </c>
      <c r="G30" s="25">
        <f t="shared" si="1"/>
        <v>0</v>
      </c>
    </row>
    <row r="31" spans="1:7" ht="15.75" customHeight="1">
      <c r="A31" s="26">
        <v>416100</v>
      </c>
      <c r="B31" s="27" t="s">
        <v>36</v>
      </c>
      <c r="C31" s="13"/>
      <c r="D31" s="33"/>
      <c r="E31" s="33"/>
      <c r="F31" s="33"/>
      <c r="G31" s="30">
        <f t="shared" si="1"/>
        <v>0</v>
      </c>
    </row>
    <row r="32" spans="1:7" ht="15.75" customHeight="1">
      <c r="A32" s="18">
        <v>420000</v>
      </c>
      <c r="B32" s="19" t="s">
        <v>37</v>
      </c>
      <c r="C32" s="13"/>
      <c r="D32" s="20">
        <f t="shared" ref="D32:F32" si="9">SUM(D33+D50+D55+D64+D69+D72)</f>
        <v>0</v>
      </c>
      <c r="E32" s="20">
        <f t="shared" si="9"/>
        <v>0</v>
      </c>
      <c r="F32" s="20">
        <f t="shared" si="9"/>
        <v>0</v>
      </c>
      <c r="G32" s="21">
        <f t="shared" si="1"/>
        <v>0</v>
      </c>
    </row>
    <row r="33" spans="1:7" ht="15.75" customHeight="1">
      <c r="A33" s="22">
        <v>421000</v>
      </c>
      <c r="B33" s="23" t="s">
        <v>38</v>
      </c>
      <c r="C33" s="13"/>
      <c r="D33" s="31">
        <f t="shared" ref="D33:F33" si="10">SUM(D34:D49)</f>
        <v>0</v>
      </c>
      <c r="E33" s="31">
        <f t="shared" si="10"/>
        <v>0</v>
      </c>
      <c r="F33" s="31">
        <f t="shared" si="10"/>
        <v>0</v>
      </c>
      <c r="G33" s="25">
        <f t="shared" si="1"/>
        <v>0</v>
      </c>
    </row>
    <row r="34" spans="1:7" ht="15.75" customHeight="1">
      <c r="A34" s="26">
        <v>421100</v>
      </c>
      <c r="B34" s="27" t="s">
        <v>39</v>
      </c>
      <c r="C34" s="13"/>
      <c r="D34" s="35"/>
      <c r="E34" s="33"/>
      <c r="F34" s="33"/>
      <c r="G34" s="30">
        <f t="shared" si="1"/>
        <v>0</v>
      </c>
    </row>
    <row r="35" spans="1:7" ht="15.75" customHeight="1">
      <c r="A35" s="26">
        <v>421211</v>
      </c>
      <c r="B35" s="27" t="s">
        <v>40</v>
      </c>
      <c r="C35" s="13"/>
      <c r="D35" s="35"/>
      <c r="E35" s="33"/>
      <c r="F35" s="33"/>
      <c r="G35" s="30">
        <f t="shared" si="1"/>
        <v>0</v>
      </c>
    </row>
    <row r="36" spans="1:7" ht="15.75" customHeight="1">
      <c r="A36" s="26">
        <v>421221</v>
      </c>
      <c r="B36" s="27" t="s">
        <v>41</v>
      </c>
      <c r="C36" s="13"/>
      <c r="D36" s="35"/>
      <c r="E36" s="33"/>
      <c r="F36" s="33"/>
      <c r="G36" s="30">
        <f t="shared" si="1"/>
        <v>0</v>
      </c>
    </row>
    <row r="37" spans="1:7" ht="15.75" customHeight="1">
      <c r="A37" s="26">
        <v>421222</v>
      </c>
      <c r="B37" s="27" t="s">
        <v>42</v>
      </c>
      <c r="C37" s="13"/>
      <c r="D37" s="35"/>
      <c r="E37" s="33"/>
      <c r="F37" s="33"/>
      <c r="G37" s="30">
        <f t="shared" si="1"/>
        <v>0</v>
      </c>
    </row>
    <row r="38" spans="1:7" ht="15.75" customHeight="1">
      <c r="A38" s="26">
        <v>421225</v>
      </c>
      <c r="B38" s="27" t="s">
        <v>43</v>
      </c>
      <c r="C38" s="13"/>
      <c r="D38" s="35"/>
      <c r="E38" s="33"/>
      <c r="F38" s="33"/>
      <c r="G38" s="30">
        <f t="shared" si="1"/>
        <v>0</v>
      </c>
    </row>
    <row r="39" spans="1:7" ht="15.75" customHeight="1">
      <c r="A39" s="26">
        <v>421311</v>
      </c>
      <c r="B39" s="27" t="s">
        <v>44</v>
      </c>
      <c r="C39" s="13"/>
      <c r="D39" s="35"/>
      <c r="E39" s="33"/>
      <c r="F39" s="33"/>
      <c r="G39" s="30">
        <f t="shared" si="1"/>
        <v>0</v>
      </c>
    </row>
    <row r="40" spans="1:7" ht="15.75" customHeight="1">
      <c r="A40" s="26">
        <v>421321</v>
      </c>
      <c r="B40" s="27" t="s">
        <v>45</v>
      </c>
      <c r="C40" s="13"/>
      <c r="D40" s="35"/>
      <c r="E40" s="33"/>
      <c r="F40" s="33"/>
      <c r="G40" s="30">
        <f t="shared" si="1"/>
        <v>0</v>
      </c>
    </row>
    <row r="41" spans="1:7" ht="15.75" customHeight="1">
      <c r="A41" s="26">
        <v>421323</v>
      </c>
      <c r="B41" s="27" t="s">
        <v>46</v>
      </c>
      <c r="C41" s="13"/>
      <c r="D41" s="35"/>
      <c r="E41" s="33"/>
      <c r="F41" s="33"/>
      <c r="G41" s="30">
        <f t="shared" si="1"/>
        <v>0</v>
      </c>
    </row>
    <row r="42" spans="1:7" ht="15.75" customHeight="1">
      <c r="A42" s="26">
        <v>421324</v>
      </c>
      <c r="B42" s="27" t="s">
        <v>47</v>
      </c>
      <c r="C42" s="13"/>
      <c r="D42" s="35"/>
      <c r="E42" s="33"/>
      <c r="F42" s="33"/>
      <c r="G42" s="30">
        <f t="shared" si="1"/>
        <v>0</v>
      </c>
    </row>
    <row r="43" spans="1:7" ht="15.75" customHeight="1">
      <c r="A43" s="26">
        <v>421325</v>
      </c>
      <c r="B43" s="27" t="s">
        <v>48</v>
      </c>
      <c r="C43" s="13"/>
      <c r="D43" s="35"/>
      <c r="E43" s="33"/>
      <c r="F43" s="33"/>
      <c r="G43" s="30">
        <f t="shared" si="1"/>
        <v>0</v>
      </c>
    </row>
    <row r="44" spans="1:7" ht="15.75" customHeight="1">
      <c r="A44" s="26">
        <v>421391</v>
      </c>
      <c r="B44" s="27" t="s">
        <v>49</v>
      </c>
      <c r="C44" s="13"/>
      <c r="D44" s="35"/>
      <c r="E44" s="33"/>
      <c r="F44" s="33"/>
      <c r="G44" s="30">
        <f t="shared" si="1"/>
        <v>0</v>
      </c>
    </row>
    <row r="45" spans="1:7" ht="15.75" customHeight="1">
      <c r="A45" s="26">
        <v>421400</v>
      </c>
      <c r="B45" s="27" t="s">
        <v>50</v>
      </c>
      <c r="C45" s="13"/>
      <c r="D45" s="35"/>
      <c r="E45" s="33"/>
      <c r="F45" s="33"/>
      <c r="G45" s="30">
        <f t="shared" si="1"/>
        <v>0</v>
      </c>
    </row>
    <row r="46" spans="1:7" ht="15.75" customHeight="1">
      <c r="A46" s="26">
        <v>421500</v>
      </c>
      <c r="B46" s="27" t="s">
        <v>51</v>
      </c>
      <c r="C46" s="13"/>
      <c r="D46" s="35"/>
      <c r="E46" s="33"/>
      <c r="F46" s="33"/>
      <c r="G46" s="30">
        <f t="shared" si="1"/>
        <v>0</v>
      </c>
    </row>
    <row r="47" spans="1:7" ht="15.75" customHeight="1">
      <c r="A47" s="26">
        <v>421600</v>
      </c>
      <c r="B47" s="27" t="s">
        <v>52</v>
      </c>
      <c r="C47" s="13"/>
      <c r="D47" s="35"/>
      <c r="E47" s="33"/>
      <c r="F47" s="33"/>
      <c r="G47" s="30">
        <f t="shared" si="1"/>
        <v>0</v>
      </c>
    </row>
    <row r="48" spans="1:7" ht="15.75" customHeight="1">
      <c r="A48" s="26">
        <v>421629</v>
      </c>
      <c r="B48" s="27" t="s">
        <v>53</v>
      </c>
      <c r="C48" s="13"/>
      <c r="D48" s="35"/>
      <c r="E48" s="33"/>
      <c r="F48" s="33"/>
      <c r="G48" s="30">
        <f t="shared" si="1"/>
        <v>0</v>
      </c>
    </row>
    <row r="49" spans="1:7" ht="15.75" customHeight="1">
      <c r="A49" s="26">
        <v>421900</v>
      </c>
      <c r="B49" s="27" t="s">
        <v>54</v>
      </c>
      <c r="C49" s="13"/>
      <c r="D49" s="33"/>
      <c r="E49" s="33"/>
      <c r="F49" s="33"/>
      <c r="G49" s="30">
        <f t="shared" si="1"/>
        <v>0</v>
      </c>
    </row>
    <row r="50" spans="1:7" ht="15.75" customHeight="1">
      <c r="A50" s="22">
        <v>422000</v>
      </c>
      <c r="B50" s="23" t="s">
        <v>55</v>
      </c>
      <c r="C50" s="13"/>
      <c r="D50" s="31">
        <f t="shared" ref="D50:F50" si="11">D51+D52+D53+D54</f>
        <v>0</v>
      </c>
      <c r="E50" s="31">
        <f t="shared" si="11"/>
        <v>0</v>
      </c>
      <c r="F50" s="31">
        <f t="shared" si="11"/>
        <v>0</v>
      </c>
      <c r="G50" s="25">
        <f t="shared" si="1"/>
        <v>0</v>
      </c>
    </row>
    <row r="51" spans="1:7" ht="15.75" customHeight="1">
      <c r="A51" s="26">
        <v>422100</v>
      </c>
      <c r="B51" s="27" t="s">
        <v>56</v>
      </c>
      <c r="C51" s="13"/>
      <c r="D51" s="33"/>
      <c r="E51" s="33"/>
      <c r="F51" s="33"/>
      <c r="G51" s="30">
        <f t="shared" si="1"/>
        <v>0</v>
      </c>
    </row>
    <row r="52" spans="1:7" ht="15.75" customHeight="1">
      <c r="A52" s="26">
        <v>422200</v>
      </c>
      <c r="B52" s="27" t="s">
        <v>57</v>
      </c>
      <c r="C52" s="13"/>
      <c r="D52" s="33"/>
      <c r="E52" s="33"/>
      <c r="F52" s="33"/>
      <c r="G52" s="30">
        <f t="shared" si="1"/>
        <v>0</v>
      </c>
    </row>
    <row r="53" spans="1:7" ht="15.75" customHeight="1">
      <c r="A53" s="26">
        <v>422300</v>
      </c>
      <c r="B53" s="27" t="s">
        <v>58</v>
      </c>
      <c r="C53" s="13"/>
      <c r="D53" s="33"/>
      <c r="E53" s="33"/>
      <c r="F53" s="33"/>
      <c r="G53" s="30">
        <f t="shared" si="1"/>
        <v>0</v>
      </c>
    </row>
    <row r="54" spans="1:7" ht="15.75" customHeight="1">
      <c r="A54" s="26">
        <v>422900</v>
      </c>
      <c r="B54" s="27" t="s">
        <v>59</v>
      </c>
      <c r="C54" s="13"/>
      <c r="D54" s="33"/>
      <c r="E54" s="33"/>
      <c r="F54" s="33"/>
      <c r="G54" s="30">
        <f t="shared" si="1"/>
        <v>0</v>
      </c>
    </row>
    <row r="55" spans="1:7" ht="15.75" customHeight="1">
      <c r="A55" s="22">
        <v>423000</v>
      </c>
      <c r="B55" s="23" t="s">
        <v>60</v>
      </c>
      <c r="C55" s="13"/>
      <c r="D55" s="31">
        <f t="shared" ref="D55:F55" si="12">D56+D57+D58+D59+D60+D61+D62+D63</f>
        <v>0</v>
      </c>
      <c r="E55" s="31">
        <f t="shared" si="12"/>
        <v>0</v>
      </c>
      <c r="F55" s="31">
        <f t="shared" si="12"/>
        <v>0</v>
      </c>
      <c r="G55" s="25">
        <f t="shared" si="1"/>
        <v>0</v>
      </c>
    </row>
    <row r="56" spans="1:7" ht="15.75" customHeight="1">
      <c r="A56" s="26">
        <v>423100</v>
      </c>
      <c r="B56" s="27" t="s">
        <v>61</v>
      </c>
      <c r="C56" s="13"/>
      <c r="D56" s="33"/>
      <c r="E56" s="33"/>
      <c r="F56" s="33"/>
      <c r="G56" s="30">
        <f t="shared" si="1"/>
        <v>0</v>
      </c>
    </row>
    <row r="57" spans="1:7" ht="15.75" customHeight="1">
      <c r="A57" s="26">
        <v>423200</v>
      </c>
      <c r="B57" s="27" t="s">
        <v>62</v>
      </c>
      <c r="C57" s="13"/>
      <c r="D57" s="33"/>
      <c r="E57" s="33"/>
      <c r="F57" s="33"/>
      <c r="G57" s="30">
        <f t="shared" si="1"/>
        <v>0</v>
      </c>
    </row>
    <row r="58" spans="1:7" ht="15.75" customHeight="1">
      <c r="A58" s="26">
        <v>423300</v>
      </c>
      <c r="B58" s="27" t="s">
        <v>63</v>
      </c>
      <c r="C58" s="13"/>
      <c r="D58" s="33"/>
      <c r="E58" s="33"/>
      <c r="F58" s="33"/>
      <c r="G58" s="30">
        <f t="shared" si="1"/>
        <v>0</v>
      </c>
    </row>
    <row r="59" spans="1:7" ht="15.75" customHeight="1">
      <c r="A59" s="26">
        <v>423400</v>
      </c>
      <c r="B59" s="27" t="s">
        <v>64</v>
      </c>
      <c r="C59" s="13"/>
      <c r="D59" s="33"/>
      <c r="E59" s="33"/>
      <c r="F59" s="33"/>
      <c r="G59" s="30">
        <f t="shared" si="1"/>
        <v>0</v>
      </c>
    </row>
    <row r="60" spans="1:7" ht="15.75" customHeight="1">
      <c r="A60" s="26">
        <v>423500</v>
      </c>
      <c r="B60" s="27" t="s">
        <v>65</v>
      </c>
      <c r="C60" s="13"/>
      <c r="D60" s="35"/>
      <c r="E60" s="35"/>
      <c r="F60" s="33"/>
      <c r="G60" s="30">
        <f t="shared" si="1"/>
        <v>0</v>
      </c>
    </row>
    <row r="61" spans="1:7" ht="15.75" customHeight="1">
      <c r="A61" s="26">
        <v>423600</v>
      </c>
      <c r="B61" s="27" t="s">
        <v>66</v>
      </c>
      <c r="C61" s="13"/>
      <c r="D61" s="33"/>
      <c r="E61" s="33"/>
      <c r="F61" s="33"/>
      <c r="G61" s="30">
        <f t="shared" si="1"/>
        <v>0</v>
      </c>
    </row>
    <row r="62" spans="1:7" ht="15.75" customHeight="1">
      <c r="A62" s="26">
        <v>423700</v>
      </c>
      <c r="B62" s="27" t="s">
        <v>67</v>
      </c>
      <c r="C62" s="13"/>
      <c r="D62" s="33"/>
      <c r="E62" s="33"/>
      <c r="F62" s="33"/>
      <c r="G62" s="30">
        <f t="shared" si="1"/>
        <v>0</v>
      </c>
    </row>
    <row r="63" spans="1:7" ht="15.75" customHeight="1">
      <c r="A63" s="26">
        <v>423900</v>
      </c>
      <c r="B63" s="27" t="s">
        <v>68</v>
      </c>
      <c r="C63" s="13"/>
      <c r="D63" s="33"/>
      <c r="E63" s="33"/>
      <c r="F63" s="33"/>
      <c r="G63" s="30">
        <f t="shared" si="1"/>
        <v>0</v>
      </c>
    </row>
    <row r="64" spans="1:7" ht="15.75" customHeight="1">
      <c r="A64" s="22">
        <v>424000</v>
      </c>
      <c r="B64" s="23" t="s">
        <v>69</v>
      </c>
      <c r="C64" s="13"/>
      <c r="D64" s="31">
        <f t="shared" ref="D64:F64" si="13">D65+D66+D67+D68</f>
        <v>0</v>
      </c>
      <c r="E64" s="31">
        <f t="shared" si="13"/>
        <v>0</v>
      </c>
      <c r="F64" s="31">
        <f t="shared" si="13"/>
        <v>0</v>
      </c>
      <c r="G64" s="25">
        <f t="shared" si="1"/>
        <v>0</v>
      </c>
    </row>
    <row r="65" spans="1:7" ht="15.75" customHeight="1">
      <c r="A65" s="26">
        <v>424200</v>
      </c>
      <c r="B65" s="27" t="s">
        <v>70</v>
      </c>
      <c r="C65" s="13"/>
      <c r="D65" s="35"/>
      <c r="E65" s="35"/>
      <c r="F65" s="33"/>
      <c r="G65" s="30">
        <f t="shared" si="1"/>
        <v>0</v>
      </c>
    </row>
    <row r="66" spans="1:7" ht="15.75" customHeight="1">
      <c r="A66" s="26">
        <v>424300</v>
      </c>
      <c r="B66" s="27" t="s">
        <v>71</v>
      </c>
      <c r="C66" s="13"/>
      <c r="D66" s="33"/>
      <c r="E66" s="33"/>
      <c r="F66" s="33"/>
      <c r="G66" s="30">
        <f t="shared" si="1"/>
        <v>0</v>
      </c>
    </row>
    <row r="67" spans="1:7" ht="15.75" customHeight="1">
      <c r="A67" s="26">
        <v>424600</v>
      </c>
      <c r="B67" s="27" t="s">
        <v>72</v>
      </c>
      <c r="C67" s="13"/>
      <c r="D67" s="33"/>
      <c r="E67" s="33"/>
      <c r="F67" s="33"/>
      <c r="G67" s="30">
        <f t="shared" si="1"/>
        <v>0</v>
      </c>
    </row>
    <row r="68" spans="1:7" ht="15.75" customHeight="1">
      <c r="A68" s="26">
        <v>424900</v>
      </c>
      <c r="B68" s="27" t="s">
        <v>73</v>
      </c>
      <c r="C68" s="13"/>
      <c r="D68" s="33"/>
      <c r="E68" s="33"/>
      <c r="F68" s="33"/>
      <c r="G68" s="30">
        <f t="shared" si="1"/>
        <v>0</v>
      </c>
    </row>
    <row r="69" spans="1:7" ht="15.75" customHeight="1">
      <c r="A69" s="22">
        <v>425000</v>
      </c>
      <c r="B69" s="23" t="s">
        <v>74</v>
      </c>
      <c r="C69" s="13"/>
      <c r="D69" s="31">
        <f t="shared" ref="D69:F69" si="14">D70+D71</f>
        <v>0</v>
      </c>
      <c r="E69" s="31">
        <f t="shared" si="14"/>
        <v>0</v>
      </c>
      <c r="F69" s="31">
        <f t="shared" si="14"/>
        <v>0</v>
      </c>
      <c r="G69" s="25">
        <f t="shared" si="1"/>
        <v>0</v>
      </c>
    </row>
    <row r="70" spans="1:7" ht="15.75" customHeight="1">
      <c r="A70" s="26">
        <v>425100</v>
      </c>
      <c r="B70" s="27" t="s">
        <v>75</v>
      </c>
      <c r="C70" s="13"/>
      <c r="D70" s="35"/>
      <c r="E70" s="35"/>
      <c r="F70" s="33"/>
      <c r="G70" s="30">
        <f t="shared" si="1"/>
        <v>0</v>
      </c>
    </row>
    <row r="71" spans="1:7" ht="15.75" customHeight="1">
      <c r="A71" s="26">
        <v>425200</v>
      </c>
      <c r="B71" s="27" t="s">
        <v>76</v>
      </c>
      <c r="C71" s="13"/>
      <c r="D71" s="33"/>
      <c r="E71" s="33"/>
      <c r="F71" s="33"/>
      <c r="G71" s="30">
        <f t="shared" si="1"/>
        <v>0</v>
      </c>
    </row>
    <row r="72" spans="1:7" ht="15.75" customHeight="1">
      <c r="A72" s="22">
        <v>426000</v>
      </c>
      <c r="B72" s="23" t="s">
        <v>77</v>
      </c>
      <c r="C72" s="13"/>
      <c r="D72" s="31">
        <f t="shared" ref="D72:F72" si="15">SUM(D73:D79)</f>
        <v>0</v>
      </c>
      <c r="E72" s="31">
        <f t="shared" si="15"/>
        <v>0</v>
      </c>
      <c r="F72" s="31">
        <f t="shared" si="15"/>
        <v>0</v>
      </c>
      <c r="G72" s="25">
        <f t="shared" si="1"/>
        <v>0</v>
      </c>
    </row>
    <row r="73" spans="1:7" ht="15.75" customHeight="1">
      <c r="A73" s="26">
        <v>426100</v>
      </c>
      <c r="B73" s="27" t="s">
        <v>78</v>
      </c>
      <c r="C73" s="13"/>
      <c r="D73" s="33"/>
      <c r="E73" s="33"/>
      <c r="F73" s="33"/>
      <c r="G73" s="30">
        <f t="shared" si="1"/>
        <v>0</v>
      </c>
    </row>
    <row r="74" spans="1:7" ht="15.75" customHeight="1">
      <c r="A74" s="26">
        <v>426300</v>
      </c>
      <c r="B74" s="27" t="s">
        <v>79</v>
      </c>
      <c r="C74" s="13"/>
      <c r="D74" s="33"/>
      <c r="E74" s="33"/>
      <c r="F74" s="33"/>
      <c r="G74" s="30">
        <f t="shared" si="1"/>
        <v>0</v>
      </c>
    </row>
    <row r="75" spans="1:7" ht="15.75" customHeight="1">
      <c r="A75" s="26">
        <v>426400</v>
      </c>
      <c r="B75" s="27" t="s">
        <v>80</v>
      </c>
      <c r="C75" s="13"/>
      <c r="D75" s="33"/>
      <c r="E75" s="33"/>
      <c r="F75" s="33"/>
      <c r="G75" s="30">
        <f t="shared" si="1"/>
        <v>0</v>
      </c>
    </row>
    <row r="76" spans="1:7" ht="15.75" customHeight="1">
      <c r="A76" s="26">
        <v>426500</v>
      </c>
      <c r="B76" s="27" t="s">
        <v>81</v>
      </c>
      <c r="C76" s="13"/>
      <c r="D76" s="33"/>
      <c r="E76" s="33"/>
      <c r="F76" s="33"/>
      <c r="G76" s="30">
        <f t="shared" si="1"/>
        <v>0</v>
      </c>
    </row>
    <row r="77" spans="1:7" ht="15.75" customHeight="1">
      <c r="A77" s="26">
        <v>426600</v>
      </c>
      <c r="B77" s="27" t="s">
        <v>82</v>
      </c>
      <c r="C77" s="13"/>
      <c r="D77" s="33"/>
      <c r="E77" s="33"/>
      <c r="F77" s="33"/>
      <c r="G77" s="30">
        <f t="shared" si="1"/>
        <v>0</v>
      </c>
    </row>
    <row r="78" spans="1:7" ht="15.75" customHeight="1">
      <c r="A78" s="26">
        <v>426800</v>
      </c>
      <c r="B78" s="27" t="s">
        <v>83</v>
      </c>
      <c r="C78" s="13"/>
      <c r="D78" s="33"/>
      <c r="E78" s="33"/>
      <c r="F78" s="33"/>
      <c r="G78" s="30">
        <f t="shared" si="1"/>
        <v>0</v>
      </c>
    </row>
    <row r="79" spans="1:7" ht="15.75" customHeight="1">
      <c r="A79" s="26">
        <v>426900</v>
      </c>
      <c r="B79" s="27" t="s">
        <v>84</v>
      </c>
      <c r="C79" s="13"/>
      <c r="D79" s="35"/>
      <c r="E79" s="35"/>
      <c r="F79" s="33"/>
      <c r="G79" s="30">
        <f t="shared" si="1"/>
        <v>0</v>
      </c>
    </row>
    <row r="80" spans="1:7" ht="15.75" customHeight="1">
      <c r="A80" s="18">
        <v>430000</v>
      </c>
      <c r="B80" s="19" t="s">
        <v>85</v>
      </c>
      <c r="C80" s="13"/>
      <c r="D80" s="20">
        <f t="shared" ref="D80:F80" si="16">D81</f>
        <v>0</v>
      </c>
      <c r="E80" s="20">
        <f t="shared" si="16"/>
        <v>0</v>
      </c>
      <c r="F80" s="20">
        <f t="shared" si="16"/>
        <v>0</v>
      </c>
      <c r="G80" s="21">
        <f t="shared" si="1"/>
        <v>0</v>
      </c>
    </row>
    <row r="81" spans="1:7" ht="15.75" customHeight="1">
      <c r="A81" s="22">
        <v>431000</v>
      </c>
      <c r="B81" s="23" t="s">
        <v>85</v>
      </c>
      <c r="C81" s="13"/>
      <c r="D81" s="31">
        <f t="shared" ref="D81:F81" si="17">D82+D83</f>
        <v>0</v>
      </c>
      <c r="E81" s="31">
        <f t="shared" si="17"/>
        <v>0</v>
      </c>
      <c r="F81" s="31">
        <f t="shared" si="17"/>
        <v>0</v>
      </c>
      <c r="G81" s="25">
        <f t="shared" si="1"/>
        <v>0</v>
      </c>
    </row>
    <row r="82" spans="1:7" ht="15.75" customHeight="1">
      <c r="A82" s="26">
        <v>431100</v>
      </c>
      <c r="B82" s="27" t="s">
        <v>86</v>
      </c>
      <c r="C82" s="13"/>
      <c r="D82" s="33"/>
      <c r="E82" s="33"/>
      <c r="F82" s="33"/>
      <c r="G82" s="30">
        <f t="shared" si="1"/>
        <v>0</v>
      </c>
    </row>
    <row r="83" spans="1:7" ht="15.75" customHeight="1">
      <c r="A83" s="26">
        <v>431200</v>
      </c>
      <c r="B83" s="27" t="s">
        <v>87</v>
      </c>
      <c r="C83" s="13"/>
      <c r="D83" s="33"/>
      <c r="E83" s="33"/>
      <c r="F83" s="33"/>
      <c r="G83" s="30">
        <f t="shared" si="1"/>
        <v>0</v>
      </c>
    </row>
    <row r="84" spans="1:7" ht="15.75" customHeight="1">
      <c r="A84" s="18">
        <v>444000</v>
      </c>
      <c r="B84" s="19" t="s">
        <v>88</v>
      </c>
      <c r="C84" s="13"/>
      <c r="D84" s="36">
        <f t="shared" ref="D84:F84" si="18">SUM(D85:D89)</f>
        <v>0</v>
      </c>
      <c r="E84" s="36">
        <f t="shared" si="18"/>
        <v>0</v>
      </c>
      <c r="F84" s="36">
        <f t="shared" si="18"/>
        <v>0</v>
      </c>
      <c r="G84" s="21">
        <f t="shared" si="1"/>
        <v>0</v>
      </c>
    </row>
    <row r="85" spans="1:7" ht="12.75" customHeight="1">
      <c r="A85" s="37">
        <v>441100</v>
      </c>
      <c r="B85" s="38" t="s">
        <v>89</v>
      </c>
      <c r="C85" s="13"/>
      <c r="D85" s="35"/>
      <c r="E85" s="35"/>
      <c r="F85" s="33"/>
      <c r="G85" s="30">
        <f t="shared" si="1"/>
        <v>0</v>
      </c>
    </row>
    <row r="86" spans="1:7" ht="12" customHeight="1">
      <c r="A86" s="39">
        <v>441400</v>
      </c>
      <c r="B86" s="40" t="s">
        <v>90</v>
      </c>
      <c r="C86" s="13"/>
      <c r="D86" s="35"/>
      <c r="E86" s="35"/>
      <c r="F86" s="33"/>
      <c r="G86" s="30">
        <f t="shared" si="1"/>
        <v>0</v>
      </c>
    </row>
    <row r="87" spans="1:7" ht="12.75" customHeight="1">
      <c r="A87" s="41">
        <v>444100</v>
      </c>
      <c r="B87" s="40" t="s">
        <v>91</v>
      </c>
      <c r="C87" s="13"/>
      <c r="D87" s="35"/>
      <c r="E87" s="35"/>
      <c r="F87" s="33"/>
      <c r="G87" s="30">
        <f t="shared" si="1"/>
        <v>0</v>
      </c>
    </row>
    <row r="88" spans="1:7" ht="15" customHeight="1">
      <c r="A88" s="41">
        <v>444200</v>
      </c>
      <c r="B88" s="40" t="s">
        <v>92</v>
      </c>
      <c r="C88" s="13"/>
      <c r="D88" s="35"/>
      <c r="E88" s="35"/>
      <c r="F88" s="33"/>
      <c r="G88" s="30">
        <f t="shared" si="1"/>
        <v>0</v>
      </c>
    </row>
    <row r="89" spans="1:7" ht="15.75" customHeight="1">
      <c r="A89" s="42">
        <v>444300</v>
      </c>
      <c r="B89" s="44" t="s">
        <v>93</v>
      </c>
      <c r="C89" s="13"/>
      <c r="D89" s="45"/>
      <c r="E89" s="46"/>
      <c r="F89" s="46"/>
      <c r="G89" s="30">
        <f t="shared" si="1"/>
        <v>0</v>
      </c>
    </row>
    <row r="90" spans="1:7" ht="15.75" customHeight="1">
      <c r="A90" s="47">
        <v>460000</v>
      </c>
      <c r="B90" s="48" t="s">
        <v>94</v>
      </c>
      <c r="C90" s="13"/>
      <c r="D90" s="20">
        <f t="shared" ref="D90:F90" si="19">D91</f>
        <v>0</v>
      </c>
      <c r="E90" s="20">
        <f t="shared" si="19"/>
        <v>0</v>
      </c>
      <c r="F90" s="20">
        <f t="shared" si="19"/>
        <v>0</v>
      </c>
      <c r="G90" s="21">
        <f t="shared" si="1"/>
        <v>0</v>
      </c>
    </row>
    <row r="91" spans="1:7" ht="15.75" customHeight="1">
      <c r="A91" s="26">
        <v>465112</v>
      </c>
      <c r="B91" s="27" t="s">
        <v>95</v>
      </c>
      <c r="C91" s="13"/>
      <c r="D91" s="35"/>
      <c r="E91" s="35"/>
      <c r="F91" s="33"/>
      <c r="G91" s="30">
        <f t="shared" si="1"/>
        <v>0</v>
      </c>
    </row>
    <row r="92" spans="1:7" ht="15.75" customHeight="1">
      <c r="A92" s="18">
        <v>480000</v>
      </c>
      <c r="B92" s="19" t="s">
        <v>96</v>
      </c>
      <c r="C92" s="13"/>
      <c r="D92" s="20">
        <f t="shared" ref="D92:F92" si="20">SUM(D93+D95+D98+D100)</f>
        <v>0</v>
      </c>
      <c r="E92" s="20">
        <f t="shared" si="20"/>
        <v>0</v>
      </c>
      <c r="F92" s="20">
        <f t="shared" si="20"/>
        <v>0</v>
      </c>
      <c r="G92" s="21">
        <f t="shared" si="1"/>
        <v>0</v>
      </c>
    </row>
    <row r="93" spans="1:7" ht="15.75" customHeight="1">
      <c r="A93" s="22">
        <v>481000</v>
      </c>
      <c r="B93" s="23" t="s">
        <v>97</v>
      </c>
      <c r="C93" s="13"/>
      <c r="D93" s="24">
        <f t="shared" ref="D93:F93" si="21">D94</f>
        <v>0</v>
      </c>
      <c r="E93" s="24">
        <f t="shared" si="21"/>
        <v>0</v>
      </c>
      <c r="F93" s="24">
        <f t="shared" si="21"/>
        <v>0</v>
      </c>
      <c r="G93" s="25">
        <f t="shared" si="1"/>
        <v>0</v>
      </c>
    </row>
    <row r="94" spans="1:7" ht="15.75" customHeight="1">
      <c r="A94" s="50">
        <v>481900</v>
      </c>
      <c r="B94" s="51" t="s">
        <v>98</v>
      </c>
      <c r="C94" s="13"/>
      <c r="D94" s="35"/>
      <c r="E94" s="35"/>
      <c r="F94" s="33"/>
      <c r="G94" s="30">
        <f t="shared" si="1"/>
        <v>0</v>
      </c>
    </row>
    <row r="95" spans="1:7" ht="15.75" customHeight="1">
      <c r="A95" s="22">
        <v>482000</v>
      </c>
      <c r="B95" s="23" t="s">
        <v>99</v>
      </c>
      <c r="C95" s="13"/>
      <c r="D95" s="31">
        <f t="shared" ref="D95:F95" si="22">D96+D97</f>
        <v>0</v>
      </c>
      <c r="E95" s="31">
        <f t="shared" si="22"/>
        <v>0</v>
      </c>
      <c r="F95" s="31">
        <f t="shared" si="22"/>
        <v>0</v>
      </c>
      <c r="G95" s="25">
        <f t="shared" si="1"/>
        <v>0</v>
      </c>
    </row>
    <row r="96" spans="1:7" ht="15.75" customHeight="1">
      <c r="A96" s="26">
        <v>482100</v>
      </c>
      <c r="B96" s="27" t="s">
        <v>100</v>
      </c>
      <c r="C96" s="13"/>
      <c r="D96" s="29"/>
      <c r="E96" s="29"/>
      <c r="F96" s="29"/>
      <c r="G96" s="30">
        <f t="shared" si="1"/>
        <v>0</v>
      </c>
    </row>
    <row r="97" spans="1:7" ht="15.75" customHeight="1">
      <c r="A97" s="26">
        <v>482200</v>
      </c>
      <c r="B97" s="27" t="s">
        <v>101</v>
      </c>
      <c r="C97" s="13"/>
      <c r="D97" s="29"/>
      <c r="E97" s="29"/>
      <c r="F97" s="29"/>
      <c r="G97" s="30">
        <f t="shared" si="1"/>
        <v>0</v>
      </c>
    </row>
    <row r="98" spans="1:7" ht="15.75" customHeight="1">
      <c r="A98" s="22">
        <v>483000</v>
      </c>
      <c r="B98" s="23" t="s">
        <v>102</v>
      </c>
      <c r="C98" s="13"/>
      <c r="D98" s="31">
        <f t="shared" ref="D98:F98" si="23">D99</f>
        <v>0</v>
      </c>
      <c r="E98" s="31">
        <f t="shared" si="23"/>
        <v>0</v>
      </c>
      <c r="F98" s="31">
        <f t="shared" si="23"/>
        <v>0</v>
      </c>
      <c r="G98" s="25">
        <f t="shared" si="1"/>
        <v>0</v>
      </c>
    </row>
    <row r="99" spans="1:7" ht="15.75" customHeight="1">
      <c r="A99" s="26">
        <v>483100</v>
      </c>
      <c r="B99" s="27" t="s">
        <v>103</v>
      </c>
      <c r="C99" s="13"/>
      <c r="D99" s="33"/>
      <c r="E99" s="33"/>
      <c r="F99" s="33"/>
      <c r="G99" s="30">
        <f t="shared" si="1"/>
        <v>0</v>
      </c>
    </row>
    <row r="100" spans="1:7" ht="15.75" customHeight="1">
      <c r="A100" s="22">
        <v>485000</v>
      </c>
      <c r="B100" s="23" t="s">
        <v>104</v>
      </c>
      <c r="C100" s="13"/>
      <c r="D100" s="31">
        <f t="shared" ref="D100:F100" si="24">D101</f>
        <v>0</v>
      </c>
      <c r="E100" s="31">
        <f t="shared" si="24"/>
        <v>0</v>
      </c>
      <c r="F100" s="31">
        <f t="shared" si="24"/>
        <v>0</v>
      </c>
      <c r="G100" s="25">
        <f t="shared" si="1"/>
        <v>0</v>
      </c>
    </row>
    <row r="101" spans="1:7" ht="15.75" customHeight="1">
      <c r="A101" s="26">
        <v>485119</v>
      </c>
      <c r="B101" s="27" t="s">
        <v>105</v>
      </c>
      <c r="C101" s="13"/>
      <c r="D101" s="33"/>
      <c r="E101" s="33"/>
      <c r="F101" s="33"/>
      <c r="G101" s="30">
        <f t="shared" si="1"/>
        <v>0</v>
      </c>
    </row>
    <row r="102" spans="1:7" ht="15.75" customHeight="1">
      <c r="A102" s="52">
        <v>500000</v>
      </c>
      <c r="B102" s="53" t="s">
        <v>106</v>
      </c>
      <c r="C102" s="13"/>
      <c r="D102" s="54">
        <f t="shared" ref="D102:F102" si="25">SUM(D103+D114)</f>
        <v>0</v>
      </c>
      <c r="E102" s="54">
        <f t="shared" si="25"/>
        <v>0</v>
      </c>
      <c r="F102" s="54">
        <f t="shared" si="25"/>
        <v>0</v>
      </c>
      <c r="G102" s="17">
        <f t="shared" si="1"/>
        <v>0</v>
      </c>
    </row>
    <row r="103" spans="1:7" ht="15.75" customHeight="1">
      <c r="A103" s="18">
        <v>510000</v>
      </c>
      <c r="B103" s="19" t="s">
        <v>107</v>
      </c>
      <c r="C103" s="13"/>
      <c r="D103" s="20">
        <f t="shared" ref="D103:F103" si="26">SUM(D104+D107+D112)</f>
        <v>0</v>
      </c>
      <c r="E103" s="20">
        <f t="shared" si="26"/>
        <v>0</v>
      </c>
      <c r="F103" s="20">
        <f t="shared" si="26"/>
        <v>0</v>
      </c>
      <c r="G103" s="21">
        <f t="shared" si="1"/>
        <v>0</v>
      </c>
    </row>
    <row r="104" spans="1:7" ht="15.75" customHeight="1">
      <c r="A104" s="22">
        <v>511000</v>
      </c>
      <c r="B104" s="23" t="s">
        <v>108</v>
      </c>
      <c r="C104" s="13"/>
      <c r="D104" s="31">
        <f t="shared" ref="D104:F104" si="27">D105+D106</f>
        <v>0</v>
      </c>
      <c r="E104" s="31">
        <f t="shared" si="27"/>
        <v>0</v>
      </c>
      <c r="F104" s="31">
        <f t="shared" si="27"/>
        <v>0</v>
      </c>
      <c r="G104" s="25">
        <f t="shared" si="1"/>
        <v>0</v>
      </c>
    </row>
    <row r="105" spans="1:7" ht="15.75" customHeight="1">
      <c r="A105" s="26">
        <v>511300</v>
      </c>
      <c r="B105" s="27" t="s">
        <v>109</v>
      </c>
      <c r="C105" s="13"/>
      <c r="D105" s="33"/>
      <c r="E105" s="33"/>
      <c r="F105" s="33"/>
      <c r="G105" s="30">
        <f t="shared" si="1"/>
        <v>0</v>
      </c>
    </row>
    <row r="106" spans="1:7" ht="15.75" customHeight="1">
      <c r="A106" s="26">
        <v>511400</v>
      </c>
      <c r="B106" s="27" t="s">
        <v>110</v>
      </c>
      <c r="C106" s="13"/>
      <c r="D106" s="35"/>
      <c r="E106" s="35"/>
      <c r="F106" s="33"/>
      <c r="G106" s="30">
        <f t="shared" si="1"/>
        <v>0</v>
      </c>
    </row>
    <row r="107" spans="1:7" ht="15.75" customHeight="1">
      <c r="A107" s="22">
        <v>512000</v>
      </c>
      <c r="B107" s="23" t="s">
        <v>111</v>
      </c>
      <c r="C107" s="13"/>
      <c r="D107" s="31">
        <f t="shared" ref="D107:F107" si="28">SUM(D108:D111)</f>
        <v>0</v>
      </c>
      <c r="E107" s="31">
        <f t="shared" si="28"/>
        <v>0</v>
      </c>
      <c r="F107" s="31">
        <f t="shared" si="28"/>
        <v>0</v>
      </c>
      <c r="G107" s="25">
        <f t="shared" si="1"/>
        <v>0</v>
      </c>
    </row>
    <row r="108" spans="1:7" ht="15.75" customHeight="1">
      <c r="A108" s="26">
        <v>512200</v>
      </c>
      <c r="B108" s="27" t="s">
        <v>112</v>
      </c>
      <c r="C108" s="13"/>
      <c r="D108" s="33"/>
      <c r="E108" s="33"/>
      <c r="F108" s="33"/>
      <c r="G108" s="30">
        <f t="shared" si="1"/>
        <v>0</v>
      </c>
    </row>
    <row r="109" spans="1:7" ht="15.75" customHeight="1">
      <c r="A109" s="26">
        <v>512600</v>
      </c>
      <c r="B109" s="27" t="s">
        <v>113</v>
      </c>
      <c r="C109" s="13"/>
      <c r="D109" s="33"/>
      <c r="E109" s="33"/>
      <c r="F109" s="33"/>
      <c r="G109" s="30">
        <f t="shared" si="1"/>
        <v>0</v>
      </c>
    </row>
    <row r="110" spans="1:7" ht="15.75" customHeight="1">
      <c r="A110" s="26">
        <v>512800</v>
      </c>
      <c r="B110" s="27" t="s">
        <v>114</v>
      </c>
      <c r="C110" s="13"/>
      <c r="D110" s="33"/>
      <c r="E110" s="33"/>
      <c r="F110" s="33"/>
      <c r="G110" s="30">
        <f t="shared" si="1"/>
        <v>0</v>
      </c>
    </row>
    <row r="111" spans="1:7" ht="15.75" customHeight="1">
      <c r="A111" s="26">
        <v>512900</v>
      </c>
      <c r="B111" s="27" t="s">
        <v>115</v>
      </c>
      <c r="C111" s="13"/>
      <c r="D111" s="33"/>
      <c r="E111" s="33"/>
      <c r="F111" s="33"/>
      <c r="G111" s="30">
        <f t="shared" si="1"/>
        <v>0</v>
      </c>
    </row>
    <row r="112" spans="1:7" ht="15.75" customHeight="1">
      <c r="A112" s="22">
        <v>515000</v>
      </c>
      <c r="B112" s="23" t="s">
        <v>116</v>
      </c>
      <c r="C112" s="13"/>
      <c r="D112" s="31">
        <f t="shared" ref="D112:F112" si="29">D113</f>
        <v>0</v>
      </c>
      <c r="E112" s="31">
        <f t="shared" si="29"/>
        <v>0</v>
      </c>
      <c r="F112" s="31">
        <f t="shared" si="29"/>
        <v>0</v>
      </c>
      <c r="G112" s="25">
        <f t="shared" si="1"/>
        <v>0</v>
      </c>
    </row>
    <row r="113" spans="1:9" ht="15.75" customHeight="1">
      <c r="A113" s="26">
        <v>515100</v>
      </c>
      <c r="B113" s="27" t="s">
        <v>117</v>
      </c>
      <c r="C113" s="13"/>
      <c r="D113" s="35"/>
      <c r="E113" s="35"/>
      <c r="F113" s="33"/>
      <c r="G113" s="30">
        <f t="shared" si="1"/>
        <v>0</v>
      </c>
    </row>
    <row r="114" spans="1:9" ht="15.75" customHeight="1">
      <c r="A114" s="18">
        <v>520000</v>
      </c>
      <c r="B114" s="19" t="s">
        <v>118</v>
      </c>
      <c r="C114" s="13"/>
      <c r="D114" s="20">
        <f t="shared" ref="D114:F114" si="30">SUM(D115)</f>
        <v>0</v>
      </c>
      <c r="E114" s="20">
        <f t="shared" si="30"/>
        <v>0</v>
      </c>
      <c r="F114" s="20">
        <f t="shared" si="30"/>
        <v>0</v>
      </c>
      <c r="G114" s="21">
        <f t="shared" si="1"/>
        <v>0</v>
      </c>
    </row>
    <row r="115" spans="1:9" ht="15.75" customHeight="1">
      <c r="A115" s="22">
        <v>523000</v>
      </c>
      <c r="B115" s="23" t="s">
        <v>119</v>
      </c>
      <c r="C115" s="13"/>
      <c r="D115" s="31">
        <f t="shared" ref="D115:F115" si="31">SUM(D116)</f>
        <v>0</v>
      </c>
      <c r="E115" s="31">
        <f t="shared" si="31"/>
        <v>0</v>
      </c>
      <c r="F115" s="31">
        <f t="shared" si="31"/>
        <v>0</v>
      </c>
      <c r="G115" s="25">
        <f t="shared" si="1"/>
        <v>0</v>
      </c>
    </row>
    <row r="116" spans="1:9" ht="15.75" customHeight="1">
      <c r="A116" s="55">
        <v>523100</v>
      </c>
      <c r="B116" s="56" t="s">
        <v>120</v>
      </c>
      <c r="C116" s="13"/>
      <c r="D116" s="57"/>
      <c r="E116" s="57"/>
      <c r="F116" s="57"/>
      <c r="G116" s="58">
        <f t="shared" si="1"/>
        <v>0</v>
      </c>
    </row>
    <row r="117" spans="1:9" ht="15.75" customHeight="1">
      <c r="A117" s="59" t="s">
        <v>121</v>
      </c>
      <c r="B117" s="60" t="s">
        <v>122</v>
      </c>
      <c r="C117" s="13"/>
      <c r="D117" s="61">
        <f t="shared" ref="D117:F117" si="32">D14+D102</f>
        <v>0</v>
      </c>
      <c r="E117" s="61">
        <f t="shared" si="32"/>
        <v>0</v>
      </c>
      <c r="F117" s="62">
        <f t="shared" si="32"/>
        <v>0</v>
      </c>
      <c r="G117" s="63">
        <f t="shared" si="1"/>
        <v>0</v>
      </c>
    </row>
    <row r="118" spans="1:9" ht="15.75" customHeight="1">
      <c r="B118" s="3" t="s">
        <v>123</v>
      </c>
      <c r="C118" s="1"/>
      <c r="D118" s="3"/>
      <c r="E118" s="3"/>
      <c r="F118" s="3"/>
      <c r="G118" s="4"/>
      <c r="H118" s="1"/>
      <c r="I118" s="1"/>
    </row>
    <row r="119" spans="1:9" ht="15.75" customHeight="1"/>
    <row r="120" spans="1:9" ht="15.75" customHeight="1"/>
    <row r="121" spans="1:9" ht="15.75" customHeight="1"/>
    <row r="122" spans="1:9" ht="15.75" customHeight="1"/>
    <row r="123" spans="1:9" ht="15.75" customHeight="1"/>
    <row r="124" spans="1:9" ht="15.75" customHeight="1"/>
    <row r="125" spans="1:9" ht="15.75" customHeight="1"/>
    <row r="126" spans="1:9" ht="15.75" customHeight="1"/>
    <row r="127" spans="1:9" ht="15.75" customHeight="1"/>
    <row r="128" spans="1: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D14" sqref="D14"/>
    </sheetView>
  </sheetViews>
  <sheetFormatPr defaultColWidth="14.44140625" defaultRowHeight="15" customHeight="1"/>
  <cols>
    <col min="1" max="1" width="6" customWidth="1"/>
    <col min="2" max="2" width="30.6640625" customWidth="1"/>
    <col min="3" max="3" width="1.88671875" customWidth="1"/>
    <col min="4" max="4" width="11.109375" customWidth="1"/>
    <col min="5" max="5" width="12" customWidth="1"/>
    <col min="6" max="6" width="11.6640625" customWidth="1"/>
    <col min="7" max="7" width="12" customWidth="1"/>
    <col min="8" max="8" width="5.33203125" customWidth="1"/>
    <col min="9" max="18" width="9.109375" customWidth="1"/>
    <col min="19" max="26" width="8.5546875" customWidth="1"/>
  </cols>
  <sheetData>
    <row r="1" spans="1:26" ht="14.4">
      <c r="A1" s="3"/>
      <c r="B1" s="3" t="s">
        <v>140</v>
      </c>
      <c r="C1" s="1"/>
      <c r="D1" s="3"/>
      <c r="E1" s="3" t="s">
        <v>125</v>
      </c>
      <c r="F1" s="3"/>
      <c r="G1" s="4"/>
      <c r="H1" s="3"/>
      <c r="I1" s="5"/>
      <c r="J1" s="3"/>
      <c r="K1" s="4"/>
      <c r="L1" s="1"/>
      <c r="M1" s="3"/>
      <c r="N1" s="3"/>
      <c r="O1" s="3"/>
      <c r="P1" s="4"/>
      <c r="Q1" s="1"/>
      <c r="R1" s="7"/>
      <c r="S1" s="1"/>
      <c r="T1" s="1"/>
      <c r="U1" s="1"/>
      <c r="V1" s="1"/>
      <c r="W1" s="1"/>
      <c r="X1" s="1"/>
      <c r="Y1" s="1"/>
      <c r="Z1" s="1"/>
    </row>
    <row r="2" spans="1:26" ht="14.4">
      <c r="A2" s="6"/>
      <c r="B2" s="6"/>
      <c r="C2" s="1"/>
      <c r="D2" s="6"/>
      <c r="E2" s="6"/>
      <c r="F2" s="6"/>
      <c r="G2" s="8"/>
      <c r="H2" s="6"/>
      <c r="I2" s="9"/>
      <c r="J2" s="6"/>
      <c r="K2" s="8"/>
      <c r="L2" s="1"/>
      <c r="M2" s="6"/>
      <c r="N2" s="6"/>
      <c r="O2" s="6"/>
      <c r="P2" s="8"/>
      <c r="Q2" s="1"/>
      <c r="R2" s="10"/>
      <c r="S2" s="1"/>
      <c r="T2" s="1"/>
      <c r="U2" s="1"/>
      <c r="V2" s="1"/>
      <c r="W2" s="1"/>
      <c r="X2" s="1"/>
      <c r="Y2" s="1"/>
      <c r="Z2" s="1"/>
    </row>
    <row r="3" spans="1:26" ht="14.4">
      <c r="A3" s="6"/>
      <c r="B3" s="3" t="s">
        <v>3</v>
      </c>
      <c r="C3" s="1"/>
      <c r="D3" s="3"/>
      <c r="E3" s="6"/>
      <c r="F3" s="6"/>
      <c r="G3" s="8"/>
      <c r="H3" s="6"/>
      <c r="I3" s="9"/>
      <c r="J3" s="6"/>
      <c r="K3" s="8"/>
      <c r="L3" s="1"/>
      <c r="M3" s="6"/>
      <c r="N3" s="6"/>
      <c r="O3" s="6"/>
      <c r="P3" s="8"/>
      <c r="Q3" s="1"/>
      <c r="R3" s="10"/>
      <c r="S3" s="1"/>
      <c r="T3" s="1"/>
      <c r="U3" s="1"/>
      <c r="V3" s="1"/>
      <c r="W3" s="1"/>
      <c r="X3" s="1"/>
      <c r="Y3" s="1"/>
      <c r="Z3" s="1"/>
    </row>
    <row r="4" spans="1:26" ht="14.4">
      <c r="A4" s="6"/>
      <c r="B4" s="6"/>
      <c r="C4" s="1"/>
      <c r="D4" s="6"/>
      <c r="E4" s="6"/>
      <c r="F4" s="6"/>
      <c r="G4" s="8"/>
      <c r="H4" s="6"/>
      <c r="I4" s="9"/>
      <c r="J4" s="6"/>
      <c r="K4" s="8"/>
      <c r="L4" s="1"/>
      <c r="M4" s="6"/>
      <c r="N4" s="6"/>
      <c r="O4" s="6"/>
      <c r="P4" s="8"/>
      <c r="Q4" s="1"/>
      <c r="R4" s="10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6"/>
      <c r="B5" s="6"/>
      <c r="C5" s="1"/>
      <c r="D5" s="228" t="s">
        <v>141</v>
      </c>
      <c r="E5" s="229"/>
      <c r="F5" s="229"/>
      <c r="G5" s="230"/>
      <c r="H5" s="1"/>
      <c r="I5" s="1"/>
      <c r="J5" s="1"/>
      <c r="K5" s="2"/>
      <c r="L5" s="1"/>
      <c r="M5" s="6"/>
      <c r="N5" s="6"/>
      <c r="O5" s="6"/>
      <c r="P5" s="8"/>
      <c r="Q5" s="1"/>
      <c r="R5" s="10"/>
      <c r="S5" s="1"/>
      <c r="T5" s="1"/>
      <c r="U5" s="1"/>
      <c r="V5" s="1"/>
      <c r="W5" s="1"/>
      <c r="X5" s="1"/>
      <c r="Y5" s="1"/>
      <c r="Z5" s="1"/>
    </row>
    <row r="6" spans="1:26" ht="14.4">
      <c r="A6" s="6"/>
      <c r="B6" s="6"/>
      <c r="C6" s="1"/>
      <c r="D6" s="225" t="s">
        <v>131</v>
      </c>
      <c r="E6" s="226"/>
      <c r="F6" s="227"/>
      <c r="G6" s="64">
        <f>'план 2020. - извор 01'!G117+'буџетска резерва'!G116</f>
        <v>371302113</v>
      </c>
      <c r="H6" s="1"/>
      <c r="I6" s="1"/>
      <c r="J6" s="1"/>
      <c r="K6" s="2"/>
      <c r="L6" s="1"/>
      <c r="M6" s="6"/>
      <c r="N6" s="6"/>
      <c r="O6" s="6"/>
      <c r="P6" s="8"/>
      <c r="Q6" s="1"/>
      <c r="R6" s="10"/>
      <c r="S6" s="1"/>
      <c r="T6" s="1"/>
      <c r="U6" s="1"/>
      <c r="V6" s="1"/>
      <c r="W6" s="1"/>
      <c r="X6" s="1"/>
      <c r="Y6" s="1"/>
      <c r="Z6" s="1"/>
    </row>
    <row r="7" spans="1:26" ht="14.4">
      <c r="A7" s="6"/>
      <c r="B7" s="6"/>
      <c r="C7" s="1"/>
      <c r="D7" s="225" t="s">
        <v>132</v>
      </c>
      <c r="E7" s="226"/>
      <c r="F7" s="227"/>
      <c r="G7" s="64">
        <f>'план 2020. - извор 04'!G117</f>
        <v>0</v>
      </c>
      <c r="H7" s="1"/>
      <c r="I7" s="1"/>
      <c r="J7" s="1"/>
      <c r="K7" s="2"/>
      <c r="L7" s="1"/>
      <c r="M7" s="6"/>
      <c r="N7" s="6"/>
      <c r="O7" s="6"/>
      <c r="P7" s="8"/>
      <c r="Q7" s="1"/>
      <c r="R7" s="10"/>
      <c r="S7" s="1"/>
      <c r="T7" s="1"/>
      <c r="U7" s="1"/>
      <c r="V7" s="1"/>
      <c r="W7" s="1"/>
      <c r="X7" s="1"/>
      <c r="Y7" s="1"/>
      <c r="Z7" s="1"/>
    </row>
    <row r="8" spans="1:26" ht="14.4">
      <c r="A8" s="6"/>
      <c r="B8" s="6"/>
      <c r="C8" s="1"/>
      <c r="D8" s="225" t="s">
        <v>133</v>
      </c>
      <c r="E8" s="226"/>
      <c r="F8" s="227"/>
      <c r="G8" s="64">
        <f>'план 2020. - извор 07'!G116</f>
        <v>0</v>
      </c>
      <c r="H8" s="1"/>
      <c r="I8" s="1"/>
      <c r="J8" s="1"/>
      <c r="K8" s="2"/>
      <c r="L8" s="1"/>
      <c r="M8" s="6"/>
      <c r="N8" s="6"/>
      <c r="O8" s="6"/>
      <c r="P8" s="8"/>
      <c r="Q8" s="1"/>
      <c r="R8" s="10"/>
      <c r="S8" s="1"/>
      <c r="T8" s="1"/>
      <c r="U8" s="1"/>
      <c r="V8" s="1"/>
      <c r="W8" s="1"/>
      <c r="X8" s="1"/>
      <c r="Y8" s="1"/>
      <c r="Z8" s="1"/>
    </row>
    <row r="9" spans="1:26" ht="14.4">
      <c r="A9" s="6"/>
      <c r="B9" s="6"/>
      <c r="C9" s="1"/>
      <c r="D9" s="231" t="s">
        <v>125</v>
      </c>
      <c r="E9" s="232"/>
      <c r="F9" s="233"/>
      <c r="G9" s="65">
        <f>SUM(G6:G8)</f>
        <v>371302113</v>
      </c>
      <c r="H9" s="1"/>
      <c r="I9" s="1"/>
      <c r="J9" s="1"/>
      <c r="K9" s="2"/>
      <c r="L9" s="1"/>
      <c r="M9" s="6"/>
      <c r="N9" s="6"/>
      <c r="O9" s="6"/>
      <c r="P9" s="8"/>
      <c r="Q9" s="1"/>
      <c r="R9" s="10"/>
      <c r="S9" s="1"/>
      <c r="T9" s="1"/>
      <c r="U9" s="1"/>
      <c r="V9" s="1"/>
      <c r="W9" s="1"/>
      <c r="X9" s="1"/>
      <c r="Y9" s="1"/>
      <c r="Z9" s="1"/>
    </row>
    <row r="10" spans="1:26" ht="14.4">
      <c r="A10" s="6"/>
      <c r="B10" s="6"/>
      <c r="C10" s="1"/>
      <c r="D10" s="66"/>
      <c r="E10" s="66"/>
      <c r="F10" s="67"/>
      <c r="G10" s="68"/>
      <c r="H10" s="6"/>
      <c r="I10" s="9"/>
      <c r="J10" s="6"/>
      <c r="K10" s="8"/>
      <c r="L10" s="1"/>
      <c r="M10" s="6"/>
      <c r="N10" s="6"/>
      <c r="O10" s="6"/>
      <c r="P10" s="8"/>
      <c r="Q10" s="1"/>
      <c r="R10" s="10"/>
      <c r="S10" s="1"/>
      <c r="T10" s="1"/>
      <c r="U10" s="1"/>
      <c r="V10" s="1"/>
      <c r="W10" s="1"/>
      <c r="X10" s="1"/>
      <c r="Y10" s="1"/>
      <c r="Z10" s="1"/>
    </row>
    <row r="11" spans="1:26" ht="14.4">
      <c r="A11" s="6"/>
      <c r="B11" s="3"/>
      <c r="C11" s="1"/>
      <c r="D11" s="6"/>
      <c r="E11" s="6"/>
      <c r="F11" s="12"/>
      <c r="G11" s="8"/>
      <c r="H11" s="6"/>
      <c r="I11" s="9"/>
      <c r="J11" s="6"/>
      <c r="K11" s="8"/>
      <c r="L11" s="1"/>
      <c r="M11" s="6"/>
      <c r="N11" s="6"/>
      <c r="O11" s="6"/>
      <c r="P11" s="8"/>
      <c r="Q11" s="1"/>
      <c r="R11" s="10"/>
      <c r="S11" s="1"/>
      <c r="T11" s="1"/>
      <c r="U11" s="1"/>
      <c r="V11" s="1"/>
      <c r="W11" s="1"/>
      <c r="X11" s="1"/>
      <c r="Y11" s="1"/>
      <c r="Z11" s="1"/>
    </row>
    <row r="12" spans="1:26" ht="14.4">
      <c r="A12" s="210" t="s">
        <v>5</v>
      </c>
      <c r="B12" s="211"/>
      <c r="C12" s="13"/>
      <c r="D12" s="214" t="s">
        <v>134</v>
      </c>
      <c r="E12" s="216" t="s">
        <v>135</v>
      </c>
      <c r="F12" s="218" t="s">
        <v>136</v>
      </c>
      <c r="G12" s="220" t="s">
        <v>137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212"/>
      <c r="B13" s="213"/>
      <c r="C13" s="13"/>
      <c r="D13" s="215"/>
      <c r="E13" s="217"/>
      <c r="F13" s="219"/>
      <c r="G13" s="2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14">
        <v>400000</v>
      </c>
      <c r="B14" s="15" t="s">
        <v>19</v>
      </c>
      <c r="C14" s="13"/>
      <c r="D14" s="16" t="e">
        <f>SUM(D15+D32+D80+D84+D90+D92)</f>
        <v>#REF!</v>
      </c>
      <c r="E14" s="16">
        <f t="shared" ref="E14:F14" si="0">E15+E32+E80+E84+E90+E92</f>
        <v>17842600</v>
      </c>
      <c r="F14" s="16">
        <f t="shared" si="0"/>
        <v>0</v>
      </c>
      <c r="G14" s="17" t="e">
        <f t="shared" ref="G14:G117" si="1">SUM(D14:F14)</f>
        <v>#REF!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8">
        <v>410000</v>
      </c>
      <c r="B15" s="19" t="s">
        <v>20</v>
      </c>
      <c r="C15" s="13"/>
      <c r="D15" s="20">
        <f t="shared" ref="D15:F15" si="2">SUM(D16+D18+D22+D24+D28+D30)</f>
        <v>233557938</v>
      </c>
      <c r="E15" s="20">
        <f t="shared" si="2"/>
        <v>0</v>
      </c>
      <c r="F15" s="20">
        <f t="shared" si="2"/>
        <v>0</v>
      </c>
      <c r="G15" s="21">
        <f t="shared" si="1"/>
        <v>233557938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22">
        <v>411000</v>
      </c>
      <c r="B16" s="23" t="s">
        <v>21</v>
      </c>
      <c r="C16" s="13"/>
      <c r="D16" s="24">
        <f t="shared" ref="D16:F16" si="3">D17</f>
        <v>186186000</v>
      </c>
      <c r="E16" s="24">
        <f t="shared" si="3"/>
        <v>0</v>
      </c>
      <c r="F16" s="24">
        <f t="shared" si="3"/>
        <v>0</v>
      </c>
      <c r="G16" s="25">
        <f t="shared" si="1"/>
        <v>186186000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>
      <c r="A17" s="26">
        <v>411100</v>
      </c>
      <c r="B17" s="27" t="s">
        <v>22</v>
      </c>
      <c r="C17" s="13"/>
      <c r="D17" s="29">
        <f>'план 2020. - извор 01'!D17+'план 2020. - извор 04'!D17+'план 2020. - извор 07'!D17+'буџетска резерва'!D17</f>
        <v>186186000</v>
      </c>
      <c r="E17" s="29">
        <f>'план 2020. - извор 01'!E17+'план 2020. - извор 04'!E17+'план 2020. - извор 07'!E17+'буџетска резерва'!E17</f>
        <v>0</v>
      </c>
      <c r="F17" s="29">
        <f>'план 2020. - извор 01'!F17+'план 2020. - извор 04'!F17+'план 2020. - извор 07'!F17+'буџетска резерва'!F17</f>
        <v>0</v>
      </c>
      <c r="G17" s="30">
        <f t="shared" si="1"/>
        <v>186186000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22">
        <v>412000</v>
      </c>
      <c r="B18" s="23" t="s">
        <v>23</v>
      </c>
      <c r="C18" s="13"/>
      <c r="D18" s="24">
        <f t="shared" ref="D18:F18" si="4">D19+D20+D21</f>
        <v>31043665</v>
      </c>
      <c r="E18" s="24">
        <f t="shared" si="4"/>
        <v>0</v>
      </c>
      <c r="F18" s="24">
        <f t="shared" si="4"/>
        <v>0</v>
      </c>
      <c r="G18" s="25">
        <f t="shared" si="1"/>
        <v>31043665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>
      <c r="A19" s="26">
        <v>412100</v>
      </c>
      <c r="B19" s="27" t="s">
        <v>24</v>
      </c>
      <c r="C19" s="13"/>
      <c r="D19" s="29">
        <f>'план 2020. - извор 01'!D19+'план 2020. - извор 04'!D19+'план 2020. - извор 07'!D19+'буџетска резерва'!D19</f>
        <v>21436665</v>
      </c>
      <c r="E19" s="29">
        <f>'план 2020. - извор 01'!E19+'план 2020. - извор 04'!E19+'план 2020. - извор 07'!E19+'буџетска резерва'!E19</f>
        <v>0</v>
      </c>
      <c r="F19" s="29">
        <f>'план 2020. - извор 01'!F19+'план 2020. - извор 04'!F19+'план 2020. - извор 07'!F19+'буџетска резерва'!F19</f>
        <v>0</v>
      </c>
      <c r="G19" s="30">
        <f t="shared" si="1"/>
        <v>21436665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26">
        <v>412200</v>
      </c>
      <c r="B20" s="27" t="s">
        <v>25</v>
      </c>
      <c r="C20" s="13"/>
      <c r="D20" s="29">
        <f>'план 2020. - извор 01'!D20+'план 2020. - извор 04'!D20+'план 2020. - извор 07'!D20+'буџетска резерва'!D20</f>
        <v>9607000</v>
      </c>
      <c r="E20" s="29">
        <f>'план 2020. - извор 01'!E20+'план 2020. - извор 04'!E20+'план 2020. - извор 07'!E20+'буџетска резерва'!E20</f>
        <v>0</v>
      </c>
      <c r="F20" s="29">
        <f>'план 2020. - извор 01'!F20+'план 2020. - извор 04'!F20+'план 2020. - извор 07'!F20+'буџетска резерва'!F20</f>
        <v>0</v>
      </c>
      <c r="G20" s="30">
        <f t="shared" si="1"/>
        <v>9607000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6">
        <v>412300</v>
      </c>
      <c r="B21" s="27" t="s">
        <v>26</v>
      </c>
      <c r="C21" s="13"/>
      <c r="D21" s="29">
        <f>'план 2020. - извор 01'!D21+'план 2020. - извор 04'!D21+'план 2020. - извор 07'!D21+'буџетска резерва'!D21</f>
        <v>0</v>
      </c>
      <c r="E21" s="29">
        <f>'план 2020. - извор 01'!E21+'план 2020. - извор 04'!E21+'план 2020. - извор 07'!E21+'буџетска резерва'!E21</f>
        <v>0</v>
      </c>
      <c r="F21" s="29">
        <f>'план 2020. - извор 01'!F21+'план 2020. - извор 04'!F21+'план 2020. - извор 07'!F21+'буџетска резерва'!F21</f>
        <v>0</v>
      </c>
      <c r="G21" s="30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2">
        <v>413000</v>
      </c>
      <c r="B22" s="23" t="s">
        <v>27</v>
      </c>
      <c r="C22" s="13"/>
      <c r="D22" s="24">
        <f t="shared" ref="D22:F22" si="5">D23</f>
        <v>7611000</v>
      </c>
      <c r="E22" s="24">
        <f t="shared" si="5"/>
        <v>0</v>
      </c>
      <c r="F22" s="24">
        <f t="shared" si="5"/>
        <v>0</v>
      </c>
      <c r="G22" s="25">
        <f t="shared" si="1"/>
        <v>7611000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6">
        <v>413100</v>
      </c>
      <c r="B23" s="27" t="s">
        <v>28</v>
      </c>
      <c r="C23" s="13"/>
      <c r="D23" s="29">
        <f>'план 2020. - извор 01'!D23+'план 2020. - извор 04'!D23+'план 2020. - извор 07'!D23+'буџетска резерва'!D23</f>
        <v>7611000</v>
      </c>
      <c r="E23" s="29">
        <f>'план 2020. - извор 01'!E23+'план 2020. - извор 04'!E23+'план 2020. - извор 07'!E23+'буџетска резерва'!E23</f>
        <v>0</v>
      </c>
      <c r="F23" s="29">
        <f>'план 2020. - извор 01'!F23+'план 2020. - извор 04'!F23+'план 2020. - извор 07'!F23+'буџетска резерва'!F23</f>
        <v>0</v>
      </c>
      <c r="G23" s="30">
        <f t="shared" si="1"/>
        <v>7611000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2">
        <v>414000</v>
      </c>
      <c r="B24" s="23" t="s">
        <v>29</v>
      </c>
      <c r="C24" s="13"/>
      <c r="D24" s="24">
        <f t="shared" ref="D24:F24" si="6">D25+D26+D27</f>
        <v>5117273</v>
      </c>
      <c r="E24" s="24">
        <f t="shared" si="6"/>
        <v>0</v>
      </c>
      <c r="F24" s="24">
        <f t="shared" si="6"/>
        <v>0</v>
      </c>
      <c r="G24" s="25">
        <f t="shared" si="1"/>
        <v>5117273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6">
        <v>414100</v>
      </c>
      <c r="B25" s="27" t="s">
        <v>30</v>
      </c>
      <c r="C25" s="13"/>
      <c r="D25" s="29">
        <f>'план 2020. - извор 01'!D25+'план 2020. - извор 04'!D25+'план 2020. - извор 07'!D25+'буџетска резерва'!D25</f>
        <v>2094160</v>
      </c>
      <c r="E25" s="29">
        <f>'план 2020. - извор 01'!E25+'план 2020. - извор 04'!E25+'план 2020. - извор 07'!E25+'буџетска резерва'!E25</f>
        <v>0</v>
      </c>
      <c r="F25" s="29">
        <f>'план 2020. - извор 01'!F25+'план 2020. - извор 04'!F25+'план 2020. - извор 07'!F25+'буџетска резерва'!F25</f>
        <v>0</v>
      </c>
      <c r="G25" s="30">
        <f t="shared" si="1"/>
        <v>2094160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6">
        <v>414300</v>
      </c>
      <c r="B26" s="27" t="s">
        <v>31</v>
      </c>
      <c r="C26" s="13"/>
      <c r="D26" s="29">
        <f>'план 2020. - извор 01'!D26+'план 2020. - извор 04'!D26+'план 2020. - извор 07'!D26+'буџетска резерва'!D26</f>
        <v>1512000</v>
      </c>
      <c r="E26" s="29">
        <f>'план 2020. - извор 01'!E26+'план 2020. - извор 04'!E26+'план 2020. - извор 07'!E26+'буџетска резерва'!E26</f>
        <v>0</v>
      </c>
      <c r="F26" s="29">
        <f>'план 2020. - извор 01'!F26+'план 2020. - извор 04'!F26+'план 2020. - извор 07'!F26+'буџетска резерва'!F26</f>
        <v>0</v>
      </c>
      <c r="G26" s="30">
        <f t="shared" si="1"/>
        <v>1512000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6">
        <v>414400</v>
      </c>
      <c r="B27" s="27" t="s">
        <v>138</v>
      </c>
      <c r="C27" s="13"/>
      <c r="D27" s="29">
        <f>'план 2020. - извор 01'!D27+'план 2020. - извор 04'!D27+'план 2020. - извор 07'!D27+'буџетска резерва'!D27</f>
        <v>1511113</v>
      </c>
      <c r="E27" s="29">
        <f>'план 2020. - извор 01'!E27+'план 2020. - извор 04'!E27+'план 2020. - извор 07'!E27+'буџетска резерва'!E27</f>
        <v>0</v>
      </c>
      <c r="F27" s="29">
        <f>'план 2020. - извор 01'!F27+'план 2020. - извор 04'!F27+'план 2020. - извор 07'!F27+'буџетска резерва'!F27</f>
        <v>0</v>
      </c>
      <c r="G27" s="30">
        <f t="shared" si="1"/>
        <v>1511113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2">
        <v>415000</v>
      </c>
      <c r="B28" s="23" t="s">
        <v>33</v>
      </c>
      <c r="C28" s="13"/>
      <c r="D28" s="24">
        <f t="shared" ref="D28:F28" si="7">D29</f>
        <v>0</v>
      </c>
      <c r="E28" s="24">
        <f t="shared" si="7"/>
        <v>0</v>
      </c>
      <c r="F28" s="24">
        <f t="shared" si="7"/>
        <v>0</v>
      </c>
      <c r="G28" s="25">
        <f t="shared" si="1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6">
        <v>415100</v>
      </c>
      <c r="B29" s="27" t="s">
        <v>34</v>
      </c>
      <c r="C29" s="13"/>
      <c r="D29" s="29">
        <f>'план 2020. - извор 01'!D29+'план 2020. - извор 04'!D29+'план 2020. - извор 07'!D29+'буџетска резерва'!D29</f>
        <v>0</v>
      </c>
      <c r="E29" s="29">
        <f>'план 2020. - извор 01'!E29+'план 2020. - извор 04'!E29+'план 2020. - извор 07'!E29+'буџетска резерва'!E29</f>
        <v>0</v>
      </c>
      <c r="F29" s="29">
        <f>'план 2020. - извор 01'!F29+'план 2020. - извор 04'!F29+'план 2020. - извор 07'!F29+'буџетска резерва'!F29</f>
        <v>0</v>
      </c>
      <c r="G29" s="30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2">
        <v>416000</v>
      </c>
      <c r="B30" s="23" t="s">
        <v>35</v>
      </c>
      <c r="C30" s="13"/>
      <c r="D30" s="31">
        <f t="shared" ref="D30:F30" si="8">D31</f>
        <v>3600000</v>
      </c>
      <c r="E30" s="31">
        <f t="shared" si="8"/>
        <v>0</v>
      </c>
      <c r="F30" s="31">
        <f t="shared" si="8"/>
        <v>0</v>
      </c>
      <c r="G30" s="25">
        <f t="shared" si="1"/>
        <v>3600000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6">
        <v>416100</v>
      </c>
      <c r="B31" s="27" t="s">
        <v>36</v>
      </c>
      <c r="C31" s="13"/>
      <c r="D31" s="33">
        <f>'план 2020. - извор 01'!D31+'план 2020. - извор 04'!D31+'план 2020. - извор 07'!D31+'буџетска резерва'!D31</f>
        <v>3600000</v>
      </c>
      <c r="E31" s="33">
        <f>'план 2020. - извор 01'!E31+'план 2020. - извор 04'!E31+'план 2020. - извор 07'!E31+'буџетска резерва'!E31</f>
        <v>0</v>
      </c>
      <c r="F31" s="33">
        <f>'план 2020. - извор 01'!F31+'план 2020. - извор 04'!F31+'план 2020. - извор 07'!F31+'буџетска резерва'!F31</f>
        <v>0</v>
      </c>
      <c r="G31" s="30">
        <f t="shared" si="1"/>
        <v>3600000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8">
        <v>420000</v>
      </c>
      <c r="B32" s="19" t="s">
        <v>37</v>
      </c>
      <c r="C32" s="13"/>
      <c r="D32" s="20" t="e">
        <f t="shared" ref="D32:F32" si="9">SUM(D33+D50+D55+D64+D69+D72)</f>
        <v>#REF!</v>
      </c>
      <c r="E32" s="20">
        <f t="shared" si="9"/>
        <v>17842600</v>
      </c>
      <c r="F32" s="20">
        <f t="shared" si="9"/>
        <v>0</v>
      </c>
      <c r="G32" s="21" t="e">
        <f t="shared" si="1"/>
        <v>#REF!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2">
        <v>421000</v>
      </c>
      <c r="B33" s="23" t="s">
        <v>38</v>
      </c>
      <c r="C33" s="13"/>
      <c r="D33" s="31">
        <f t="shared" ref="D33:F33" si="10">SUM(D34:D49)</f>
        <v>50973335</v>
      </c>
      <c r="E33" s="31">
        <f t="shared" si="10"/>
        <v>0</v>
      </c>
      <c r="F33" s="31">
        <f t="shared" si="10"/>
        <v>0</v>
      </c>
      <c r="G33" s="25">
        <f t="shared" si="1"/>
        <v>50973335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6">
        <v>421100</v>
      </c>
      <c r="B34" s="27" t="s">
        <v>39</v>
      </c>
      <c r="C34" s="13"/>
      <c r="D34" s="35">
        <f>'план 2020. - извор 01'!D34+'план 2020. - извор 04'!D34+'план 2020. - извор 07'!D34+'буџетска резерва'!D34</f>
        <v>730000</v>
      </c>
      <c r="E34" s="35">
        <f>'план 2020. - извор 01'!E34+'план 2020. - извор 04'!E34+'план 2020. - извор 07'!E34+'буџетска резерва'!E34</f>
        <v>0</v>
      </c>
      <c r="F34" s="35">
        <f>'план 2020. - извор 01'!F34+'план 2020. - извор 04'!F34+'план 2020. - извор 07'!F34+'буџетска резерва'!F34</f>
        <v>0</v>
      </c>
      <c r="G34" s="30">
        <f t="shared" si="1"/>
        <v>730000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6">
        <v>421211</v>
      </c>
      <c r="B35" s="27" t="s">
        <v>40</v>
      </c>
      <c r="C35" s="13"/>
      <c r="D35" s="35">
        <f>'план 2020. - извор 01'!D35+'план 2020. - извор 04'!D35+'план 2020. - извор 07'!D35+'буџетска резерва'!D35</f>
        <v>12315000</v>
      </c>
      <c r="E35" s="35">
        <f>'план 2020. - извор 01'!E35+'план 2020. - извор 04'!E35+'план 2020. - извор 07'!E35+'буџетска резерва'!E35</f>
        <v>0</v>
      </c>
      <c r="F35" s="35">
        <f>'план 2020. - извор 01'!F35+'план 2020. - извор 04'!F35+'план 2020. - извор 07'!F35+'буџетска резерва'!F35</f>
        <v>0</v>
      </c>
      <c r="G35" s="30">
        <f t="shared" si="1"/>
        <v>12315000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6">
        <v>421221</v>
      </c>
      <c r="B36" s="27" t="s">
        <v>41</v>
      </c>
      <c r="C36" s="13"/>
      <c r="D36" s="35">
        <f>'план 2020. - извор 01'!D36+'план 2020. - извор 04'!D36+'план 2020. - извор 07'!D36+'буџетска резерва'!D36</f>
        <v>700000</v>
      </c>
      <c r="E36" s="35">
        <f>'план 2020. - извор 01'!E36+'план 2020. - извор 04'!E36+'план 2020. - извор 07'!E36+'буџетска резерва'!E36</f>
        <v>0</v>
      </c>
      <c r="F36" s="35">
        <f>'план 2020. - извор 01'!F36+'план 2020. - извор 04'!F36+'план 2020. - извор 07'!F36+'буџетска резерва'!F36</f>
        <v>0</v>
      </c>
      <c r="G36" s="30">
        <f t="shared" si="1"/>
        <v>700000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6">
        <v>421222</v>
      </c>
      <c r="B37" s="27" t="s">
        <v>42</v>
      </c>
      <c r="C37" s="13"/>
      <c r="D37" s="35">
        <f>'план 2020. - извор 01'!D37+'план 2020. - извор 04'!D37+'план 2020. - извор 07'!D37+'буџетска резерва'!D37</f>
        <v>600000</v>
      </c>
      <c r="E37" s="35">
        <f>'план 2020. - извор 01'!E37+'план 2020. - извор 04'!E37+'план 2020. - извор 07'!E37+'буџетска резерва'!E37</f>
        <v>0</v>
      </c>
      <c r="F37" s="35">
        <f>'план 2020. - извор 01'!F37+'план 2020. - извор 04'!F37+'план 2020. - извор 07'!F37+'буџетска резерва'!F37</f>
        <v>0</v>
      </c>
      <c r="G37" s="30">
        <f t="shared" si="1"/>
        <v>600000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6">
        <v>421225</v>
      </c>
      <c r="B38" s="27" t="s">
        <v>43</v>
      </c>
      <c r="C38" s="13"/>
      <c r="D38" s="35">
        <f>'план 2020. - извор 01'!D38+'план 2020. - извор 04'!D38+'план 2020. - извор 07'!D38+'буџетска резерва'!D38</f>
        <v>16952000</v>
      </c>
      <c r="E38" s="35">
        <f>'план 2020. - извор 01'!E38+'план 2020. - извор 04'!E38+'план 2020. - извор 07'!E38+'буџетска резерва'!E38</f>
        <v>0</v>
      </c>
      <c r="F38" s="35">
        <f>'план 2020. - извор 01'!F38+'план 2020. - извор 04'!F38+'план 2020. - извор 07'!F38+'буџетска резерва'!F38</f>
        <v>0</v>
      </c>
      <c r="G38" s="30">
        <f t="shared" si="1"/>
        <v>16952000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6">
        <v>421311</v>
      </c>
      <c r="B39" s="27" t="s">
        <v>44</v>
      </c>
      <c r="C39" s="13"/>
      <c r="D39" s="35">
        <f>'план 2020. - извор 01'!D39+'план 2020. - извор 04'!D39+'план 2020. - извор 07'!D39+'буџетска резерва'!D39</f>
        <v>1555500</v>
      </c>
      <c r="E39" s="35">
        <f>'план 2020. - извор 01'!E39+'план 2020. - извор 04'!E39+'план 2020. - извор 07'!E39+'буџетска резерва'!E39</f>
        <v>0</v>
      </c>
      <c r="F39" s="35">
        <f>'план 2020. - извор 01'!F39+'план 2020. - извор 04'!F39+'план 2020. - извор 07'!F39+'буџетска резерва'!F39</f>
        <v>0</v>
      </c>
      <c r="G39" s="30">
        <f t="shared" si="1"/>
        <v>1555500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6">
        <v>421321</v>
      </c>
      <c r="B40" s="27" t="s">
        <v>45</v>
      </c>
      <c r="C40" s="13"/>
      <c r="D40" s="35">
        <f>'план 2020. - извор 01'!D40+'план 2020. - извор 04'!D40+'план 2020. - извор 07'!D40+'буџетска резерва'!D40</f>
        <v>50000</v>
      </c>
      <c r="E40" s="35">
        <f>'план 2020. - извор 01'!E40+'план 2020. - извор 04'!E40+'план 2020. - извор 07'!E40+'буџетска резерва'!E40</f>
        <v>0</v>
      </c>
      <c r="F40" s="35">
        <f>'план 2020. - извор 01'!F40+'план 2020. - извор 04'!F40+'план 2020. - извор 07'!F40+'буџетска резерва'!F40</f>
        <v>0</v>
      </c>
      <c r="G40" s="30">
        <f t="shared" si="1"/>
        <v>50000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6">
        <v>421323</v>
      </c>
      <c r="B41" s="27" t="s">
        <v>46</v>
      </c>
      <c r="C41" s="13"/>
      <c r="D41" s="35">
        <f>'план 2020. - извор 01'!D41+'план 2020. - извор 04'!D41+'план 2020. - извор 07'!D41+'буџетска резерва'!D41</f>
        <v>4905000</v>
      </c>
      <c r="E41" s="35">
        <f>'план 2020. - извор 01'!E41+'план 2020. - извор 04'!E41+'план 2020. - извор 07'!E41+'буџетска резерва'!E41</f>
        <v>0</v>
      </c>
      <c r="F41" s="35">
        <f>'план 2020. - извор 01'!F41+'план 2020. - извор 04'!F41+'план 2020. - извор 07'!F41+'буџетска резерва'!F41</f>
        <v>0</v>
      </c>
      <c r="G41" s="30">
        <f t="shared" si="1"/>
        <v>4905000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6">
        <v>421324</v>
      </c>
      <c r="B42" s="27" t="s">
        <v>47</v>
      </c>
      <c r="C42" s="13"/>
      <c r="D42" s="35">
        <f>'план 2020. - извор 01'!D42+'план 2020. - извор 04'!D42+'план 2020. - извор 07'!D42+'буџетска резерва'!D42</f>
        <v>2102500</v>
      </c>
      <c r="E42" s="35">
        <f>'план 2020. - извор 01'!E42+'план 2020. - извор 04'!E42+'план 2020. - извор 07'!E42+'буџетска резерва'!E42</f>
        <v>0</v>
      </c>
      <c r="F42" s="35">
        <f>'план 2020. - извор 01'!F42+'план 2020. - извор 04'!F42+'план 2020. - извор 07'!F42+'буџетска резерва'!F42</f>
        <v>0</v>
      </c>
      <c r="G42" s="30">
        <f t="shared" si="1"/>
        <v>2102500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6">
        <v>421325</v>
      </c>
      <c r="B43" s="27" t="s">
        <v>48</v>
      </c>
      <c r="C43" s="13"/>
      <c r="D43" s="35">
        <f>'план 2020. - извор 01'!D43+'план 2020. - извор 04'!D43+'план 2020. - извор 07'!D43+'буџетска резерва'!D43</f>
        <v>628335</v>
      </c>
      <c r="E43" s="35">
        <f>'план 2020. - извор 01'!E43+'план 2020. - извор 04'!E43+'план 2020. - извор 07'!E43+'буџетска резерва'!E43</f>
        <v>0</v>
      </c>
      <c r="F43" s="35">
        <f>'план 2020. - извор 01'!F43+'план 2020. - извор 04'!F43+'план 2020. - извор 07'!F43+'буџетска резерва'!F43</f>
        <v>0</v>
      </c>
      <c r="G43" s="30">
        <f t="shared" si="1"/>
        <v>628335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6">
        <v>421391</v>
      </c>
      <c r="B44" s="27" t="s">
        <v>49</v>
      </c>
      <c r="C44" s="13"/>
      <c r="D44" s="35">
        <f>'план 2020. - извор 01'!D44+'план 2020. - извор 04'!D44+'план 2020. - извор 07'!D44+'буџетска резерва'!D44</f>
        <v>0</v>
      </c>
      <c r="E44" s="35">
        <f>'план 2020. - извор 01'!E44+'план 2020. - извор 04'!E44+'план 2020. - извор 07'!E44+'буџетска резерва'!E44</f>
        <v>0</v>
      </c>
      <c r="F44" s="35">
        <f>'план 2020. - извор 01'!F44+'план 2020. - извор 04'!F44+'план 2020. - извор 07'!F44+'буџетска резерва'!F44</f>
        <v>0</v>
      </c>
      <c r="G44" s="30">
        <f t="shared" si="1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6">
        <v>421400</v>
      </c>
      <c r="B45" s="27" t="s">
        <v>50</v>
      </c>
      <c r="C45" s="13"/>
      <c r="D45" s="35">
        <f>'план 2020. - извор 01'!D45+'план 2020. - извор 04'!D45+'план 2020. - извор 07'!D45+'буџетска резерва'!D45</f>
        <v>3600000</v>
      </c>
      <c r="E45" s="35">
        <f>'план 2020. - извор 01'!E45+'план 2020. - извор 04'!E45+'план 2020. - извор 07'!E45+'буџетска резерва'!E45</f>
        <v>0</v>
      </c>
      <c r="F45" s="35">
        <f>'план 2020. - извор 01'!F45+'план 2020. - извор 04'!F45+'план 2020. - извор 07'!F45+'буџетска резерва'!F45</f>
        <v>0</v>
      </c>
      <c r="G45" s="30">
        <f t="shared" si="1"/>
        <v>3600000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6">
        <v>421500</v>
      </c>
      <c r="B46" s="27" t="s">
        <v>51</v>
      </c>
      <c r="C46" s="13"/>
      <c r="D46" s="35">
        <f>'план 2020. - извор 01'!D46+'план 2020. - извор 04'!D46+'план 2020. - извор 07'!D46+'буџетска резерва'!D46</f>
        <v>750000</v>
      </c>
      <c r="E46" s="35">
        <f>'план 2020. - извор 01'!E46+'план 2020. - извор 04'!E46+'план 2020. - извор 07'!E46+'буџетска резерва'!E46</f>
        <v>0</v>
      </c>
      <c r="F46" s="35">
        <f>'план 2020. - извор 01'!F46+'план 2020. - извор 04'!F46+'план 2020. - извор 07'!F46+'буџетска резерва'!F46</f>
        <v>0</v>
      </c>
      <c r="G46" s="30">
        <f t="shared" si="1"/>
        <v>750000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6">
        <v>421600</v>
      </c>
      <c r="B47" s="27" t="s">
        <v>52</v>
      </c>
      <c r="C47" s="13"/>
      <c r="D47" s="35">
        <f>'план 2020. - извор 01'!D47+'план 2020. - извор 04'!D47+'план 2020. - извор 07'!D47+'буџетска резерва'!D47</f>
        <v>4425000</v>
      </c>
      <c r="E47" s="35">
        <f>'план 2020. - извор 01'!E47+'план 2020. - извор 04'!E47+'план 2020. - извор 07'!E47+'буџетска резерва'!E47</f>
        <v>0</v>
      </c>
      <c r="F47" s="35">
        <f>'план 2020. - извор 01'!F47+'план 2020. - извор 04'!F47+'план 2020. - извор 07'!F47+'буџетска резерва'!F47</f>
        <v>0</v>
      </c>
      <c r="G47" s="30">
        <f t="shared" si="1"/>
        <v>4425000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6"/>
      <c r="B48" s="27"/>
      <c r="C48" s="13"/>
      <c r="D48" s="35">
        <f>'план 2020. - извор 01'!D48+'план 2020. - извор 04'!D48+'план 2020. - извор 07'!D48+'буџетска резерва'!D48</f>
        <v>1050000</v>
      </c>
      <c r="E48" s="35">
        <f>'план 2020. - извор 01'!E48+'план 2020. - извор 04'!E48+'план 2020. - извор 07'!E48+'буџетска резерва'!E48</f>
        <v>0</v>
      </c>
      <c r="F48" s="35">
        <f>'план 2020. - извор 01'!F48+'план 2020. - извор 04'!F48+'план 2020. - извор 07'!F48+'буџетска резерва'!F48</f>
        <v>0</v>
      </c>
      <c r="G48" s="30">
        <f t="shared" si="1"/>
        <v>1050000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6">
        <v>421900</v>
      </c>
      <c r="B49" s="27" t="s">
        <v>54</v>
      </c>
      <c r="C49" s="13"/>
      <c r="D49" s="35">
        <f>'план 2020. - извор 01'!D49+'план 2020. - извор 04'!D49+'план 2020. - извор 07'!D49+'буџетска резерва'!D49</f>
        <v>610000</v>
      </c>
      <c r="E49" s="35">
        <f>'план 2020. - извор 01'!E49+'план 2020. - извор 04'!E48+'план 2020. - извор 07'!E48+'буџетска резерва'!E48</f>
        <v>0</v>
      </c>
      <c r="F49" s="35">
        <f>'план 2020. - извор 01'!F49+'план 2020. - извор 04'!F48+'план 2020. - извор 07'!F48+'буџетска резерва'!F48</f>
        <v>0</v>
      </c>
      <c r="G49" s="30">
        <f t="shared" si="1"/>
        <v>610000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2">
        <v>422000</v>
      </c>
      <c r="B50" s="23" t="s">
        <v>55</v>
      </c>
      <c r="C50" s="13"/>
      <c r="D50" s="31">
        <f t="shared" ref="D50:F50" si="11">D51+D52+D53+D54</f>
        <v>1460000</v>
      </c>
      <c r="E50" s="31">
        <f t="shared" si="11"/>
        <v>7138600</v>
      </c>
      <c r="F50" s="31">
        <f t="shared" si="11"/>
        <v>0</v>
      </c>
      <c r="G50" s="25">
        <f t="shared" si="1"/>
        <v>8598600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6">
        <v>422100</v>
      </c>
      <c r="B51" s="27" t="s">
        <v>56</v>
      </c>
      <c r="C51" s="13"/>
      <c r="D51" s="33">
        <f>'план 2020. - извор 01'!D51+'план 2020. - извор 04'!D50+'план 2020. - извор 07'!D50+'буџетска резерва'!D50</f>
        <v>740000</v>
      </c>
      <c r="E51" s="33">
        <f>'план 2020. - извор 01'!E51+'план 2020. - извор 04'!E50+'план 2020. - извор 07'!E50+'буџетска резерва'!E50</f>
        <v>3569300</v>
      </c>
      <c r="F51" s="33">
        <f>'план 2020. - извор 01'!F51+'план 2020. - извор 04'!F50+'план 2020. - извор 07'!F50+'буџетска резерва'!F50</f>
        <v>0</v>
      </c>
      <c r="G51" s="30">
        <f t="shared" si="1"/>
        <v>4309300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6">
        <v>422200</v>
      </c>
      <c r="B52" s="27" t="s">
        <v>57</v>
      </c>
      <c r="C52" s="13"/>
      <c r="D52" s="33">
        <f>'план 2020. - извор 01'!D52+'план 2020. - извор 04'!D51+'план 2020. - извор 07'!D51+'буџетска резерва'!D51</f>
        <v>540000</v>
      </c>
      <c r="E52" s="33">
        <f>'план 2020. - извор 01'!E52+'план 2020. - извор 04'!E51+'план 2020. - извор 07'!E51+'буџетска резерва'!E51</f>
        <v>880000</v>
      </c>
      <c r="F52" s="33">
        <f>'план 2020. - извор 01'!F52+'план 2020. - извор 04'!F51+'план 2020. - извор 07'!F51+'буџетска резерва'!F51</f>
        <v>0</v>
      </c>
      <c r="G52" s="30">
        <f t="shared" si="1"/>
        <v>1420000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6">
        <v>422300</v>
      </c>
      <c r="B53" s="27" t="s">
        <v>58</v>
      </c>
      <c r="C53" s="13"/>
      <c r="D53" s="33">
        <f>'план 2020. - извор 01'!D53+'план 2020. - извор 04'!D52+'план 2020. - извор 07'!D52+'буџетска резерва'!D52</f>
        <v>180000</v>
      </c>
      <c r="E53" s="33">
        <f>'план 2020. - извор 01'!E53+'план 2020. - извор 04'!E52+'план 2020. - извор 07'!E52+'буџетска резерва'!E52</f>
        <v>2654300</v>
      </c>
      <c r="F53" s="33">
        <f>'план 2020. - извор 01'!F53+'план 2020. - извор 04'!F52+'план 2020. - извор 07'!F52+'буџетска резерва'!F52</f>
        <v>0</v>
      </c>
      <c r="G53" s="30">
        <f t="shared" si="1"/>
        <v>2834300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6">
        <v>422900</v>
      </c>
      <c r="B54" s="27" t="s">
        <v>59</v>
      </c>
      <c r="C54" s="13"/>
      <c r="D54" s="33">
        <f>'план 2020. - извор 01'!D54+'план 2020. - извор 04'!D53+'план 2020. - извор 07'!D53+'буџетска резерва'!D53</f>
        <v>0</v>
      </c>
      <c r="E54" s="33">
        <f>'план 2020. - извор 01'!E54+'план 2020. - извор 04'!E53+'план 2020. - извор 07'!E53+'буџетска резерва'!E53</f>
        <v>35000</v>
      </c>
      <c r="F54" s="33">
        <f>'план 2020. - извор 01'!F54+'план 2020. - извор 04'!F53+'план 2020. - извор 07'!F53+'буџетска резерва'!F53</f>
        <v>0</v>
      </c>
      <c r="G54" s="30">
        <f t="shared" si="1"/>
        <v>35000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2">
        <v>423000</v>
      </c>
      <c r="B55" s="23" t="s">
        <v>60</v>
      </c>
      <c r="C55" s="13"/>
      <c r="D55" s="31">
        <f t="shared" ref="D55:F55" si="12">D56+D57+D58+D59+D60+D61+D62+D63</f>
        <v>47125000</v>
      </c>
      <c r="E55" s="31">
        <f t="shared" si="12"/>
        <v>7096000</v>
      </c>
      <c r="F55" s="31">
        <f t="shared" si="12"/>
        <v>0</v>
      </c>
      <c r="G55" s="25">
        <f t="shared" si="1"/>
        <v>54221000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6">
        <v>423100</v>
      </c>
      <c r="B56" s="27" t="s">
        <v>61</v>
      </c>
      <c r="C56" s="13"/>
      <c r="D56" s="33">
        <f>'план 2020. - извор 01'!D56+'план 2020. - извор 04'!D55+'план 2020. - извор 07'!D55+'буџетска резерва'!D55</f>
        <v>9965000</v>
      </c>
      <c r="E56" s="33">
        <f>'план 2020. - извор 01'!E56+'план 2020. - извор 04'!E55+'план 2020. - извор 07'!E55+'буџетска резерва'!E55</f>
        <v>3758000</v>
      </c>
      <c r="F56" s="33">
        <f>'план 2020. - извор 01'!F56+'план 2020. - извор 04'!F55+'план 2020. - извор 07'!F55+'буџетска резерва'!F55</f>
        <v>0</v>
      </c>
      <c r="G56" s="30">
        <f t="shared" si="1"/>
        <v>13723000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6">
        <v>423200</v>
      </c>
      <c r="B57" s="27" t="s">
        <v>62</v>
      </c>
      <c r="C57" s="13"/>
      <c r="D57" s="33">
        <f>'план 2020. - извор 01'!D57+'план 2020. - извор 04'!D56+'план 2020. - извор 07'!D56+'буџетска резерва'!D56</f>
        <v>8100000</v>
      </c>
      <c r="E57" s="33">
        <f>'план 2020. - извор 01'!E57+'план 2020. - извор 04'!E56+'план 2020. - извор 07'!E56+'буџетска резерва'!E56</f>
        <v>100000</v>
      </c>
      <c r="F57" s="33">
        <f>'план 2020. - извор 01'!F57+'план 2020. - извор 04'!F56+'план 2020. - извор 07'!F56+'буџетска резерва'!F56</f>
        <v>0</v>
      </c>
      <c r="G57" s="30">
        <f t="shared" si="1"/>
        <v>8200000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6">
        <v>423300</v>
      </c>
      <c r="B58" s="27" t="s">
        <v>63</v>
      </c>
      <c r="C58" s="13"/>
      <c r="D58" s="33">
        <f>'план 2020. - извор 01'!D58+'план 2020. - извор 04'!D57+'план 2020. - извор 07'!D57+'буџетска резерва'!D57</f>
        <v>7400000</v>
      </c>
      <c r="E58" s="33">
        <f>'план 2020. - извор 01'!E58+'план 2020. - извор 04'!E57+'план 2020. - извор 07'!E57+'буџетска резерва'!E57</f>
        <v>0</v>
      </c>
      <c r="F58" s="33">
        <f>'план 2020. - извор 01'!F58+'план 2020. - извор 04'!F57+'план 2020. - извор 07'!F57+'буџетска резерва'!F57</f>
        <v>0</v>
      </c>
      <c r="G58" s="30">
        <f t="shared" si="1"/>
        <v>7400000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6">
        <v>423400</v>
      </c>
      <c r="B59" s="27" t="s">
        <v>64</v>
      </c>
      <c r="C59" s="13"/>
      <c r="D59" s="33">
        <f>'план 2020. - извор 01'!D59+'план 2020. - извор 04'!D58+'план 2020. - извор 07'!D58+'буџетска резерва'!D58</f>
        <v>1050000</v>
      </c>
      <c r="E59" s="33">
        <f>'план 2020. - извор 01'!E59+'план 2020. - извор 04'!E58+'план 2020. - извор 07'!E58+'буџетска резерва'!E58</f>
        <v>298000</v>
      </c>
      <c r="F59" s="33">
        <f>'план 2020. - извор 01'!F59+'план 2020. - извор 04'!F58+'план 2020. - извор 07'!F58+'буџетска резерва'!F58</f>
        <v>0</v>
      </c>
      <c r="G59" s="30">
        <f t="shared" si="1"/>
        <v>1348000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6">
        <v>423500</v>
      </c>
      <c r="B60" s="27" t="s">
        <v>65</v>
      </c>
      <c r="C60" s="13"/>
      <c r="D60" s="33">
        <f>'план 2020. - извор 01'!D60+'план 2020. - извор 04'!D59+'план 2020. - извор 07'!D59+'буџетска резерва'!D59</f>
        <v>17510000</v>
      </c>
      <c r="E60" s="33">
        <f>'план 2020. - извор 01'!E60+'план 2020. - извор 04'!E59+'план 2020. - извор 07'!E59+'буџетска резерва'!E59</f>
        <v>500000</v>
      </c>
      <c r="F60" s="33">
        <f>'план 2020. - извор 01'!F60+'план 2020. - извор 04'!F59+'план 2020. - извор 07'!F59+'буџетска резерва'!F59</f>
        <v>0</v>
      </c>
      <c r="G60" s="30">
        <f t="shared" si="1"/>
        <v>18010000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6">
        <v>423600</v>
      </c>
      <c r="B61" s="27" t="s">
        <v>66</v>
      </c>
      <c r="C61" s="13"/>
      <c r="D61" s="33">
        <f>'план 2020. - извор 01'!D61+'план 2020. - извор 04'!D60+'план 2020. - извор 07'!D60+'буџетска резерва'!D60</f>
        <v>1100000</v>
      </c>
      <c r="E61" s="33">
        <f>'план 2020. - извор 01'!E61+'план 2020. - извор 04'!E60+'план 2020. - извор 07'!E60+'буџетска резерва'!E60</f>
        <v>740000</v>
      </c>
      <c r="F61" s="33">
        <f>'план 2020. - извор 01'!F61+'план 2020. - извор 04'!F60+'план 2020. - извор 07'!F60+'буџетска резерва'!F60</f>
        <v>0</v>
      </c>
      <c r="G61" s="30">
        <f t="shared" si="1"/>
        <v>1840000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6">
        <v>423700</v>
      </c>
      <c r="B62" s="27" t="s">
        <v>67</v>
      </c>
      <c r="C62" s="13"/>
      <c r="D62" s="33">
        <f>'план 2020. - извор 01'!D62+'план 2020. - извор 04'!D61+'план 2020. - извор 07'!D61+'буџетска резерва'!D61</f>
        <v>0</v>
      </c>
      <c r="E62" s="33">
        <f>'план 2020. - извор 01'!E62+'план 2020. - извор 04'!E61+'план 2020. - извор 07'!E61+'буџетска резерва'!E61</f>
        <v>900000</v>
      </c>
      <c r="F62" s="33">
        <f>'план 2020. - извор 01'!F62+'план 2020. - извор 04'!F61+'план 2020. - извор 07'!F61+'буџетска резерва'!F61</f>
        <v>0</v>
      </c>
      <c r="G62" s="30">
        <f t="shared" si="1"/>
        <v>900000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6">
        <v>423900</v>
      </c>
      <c r="B63" s="27" t="s">
        <v>68</v>
      </c>
      <c r="C63" s="13"/>
      <c r="D63" s="33">
        <f>'план 2020. - извор 01'!D63+'план 2020. - извор 04'!D62+'план 2020. - извор 07'!D62+'буџетска резерва'!D62</f>
        <v>2000000</v>
      </c>
      <c r="E63" s="33">
        <f>'план 2020. - извор 01'!E63+'план 2020. - извор 04'!E62+'план 2020. - извор 07'!E62+'буџетска резерва'!E62</f>
        <v>800000</v>
      </c>
      <c r="F63" s="33">
        <f>'план 2020. - извор 01'!F63+'план 2020. - извор 04'!F62+'план 2020. - извор 07'!F62+'буџетска резерва'!F62</f>
        <v>0</v>
      </c>
      <c r="G63" s="30">
        <f t="shared" si="1"/>
        <v>2800000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2">
        <v>424000</v>
      </c>
      <c r="B64" s="23" t="s">
        <v>69</v>
      </c>
      <c r="C64" s="13"/>
      <c r="D64" s="31" t="e">
        <f t="shared" ref="D64:F64" si="13">D65+D66+D67+D68</f>
        <v>#REF!</v>
      </c>
      <c r="E64" s="31">
        <f t="shared" si="13"/>
        <v>3608000</v>
      </c>
      <c r="F64" s="31">
        <f t="shared" si="13"/>
        <v>0</v>
      </c>
      <c r="G64" s="25" t="e">
        <f t="shared" si="1"/>
        <v>#REF!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6">
        <v>424200</v>
      </c>
      <c r="B65" s="27" t="s">
        <v>70</v>
      </c>
      <c r="C65" s="13"/>
      <c r="D65" s="35">
        <f>'план 2020. - извор 01'!D65+'план 2020. - извор 04'!D64+'план 2020. - извор 07'!D64+'буџетска резерва'!D64</f>
        <v>2730000</v>
      </c>
      <c r="E65" s="35">
        <f>'план 2020. - извор 01'!E65+'план 2020. - извор 04'!E64+'план 2020. - извор 07'!E64+'буџетска резерва'!E64</f>
        <v>2404000</v>
      </c>
      <c r="F65" s="35">
        <f>'план 2020. - извор 01'!F65+'план 2020. - извор 04'!F64+'план 2020. - извор 07'!F64+'буџетска резерва'!F64</f>
        <v>0</v>
      </c>
      <c r="G65" s="30">
        <f t="shared" si="1"/>
        <v>5134000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6">
        <v>424300</v>
      </c>
      <c r="B66" s="27" t="s">
        <v>71</v>
      </c>
      <c r="C66" s="13"/>
      <c r="D66" s="35">
        <f>'план 2020. - извор 01'!D68+'план 2020. - извор 04'!D65+'план 2020. - извор 07'!D65+'буџетска резерва'!D65</f>
        <v>1550000</v>
      </c>
      <c r="E66" s="35">
        <f>'план 2020. - извор 01'!E66+'план 2020. - извор 04'!E65+'план 2020. - извор 07'!E65+'буџетска резерва'!E65</f>
        <v>1200000</v>
      </c>
      <c r="F66" s="35">
        <f>'план 2020. - извор 01'!F66+'план 2020. - извор 04'!F65+'план 2020. - извор 07'!F65+'буџетска резерва'!F65</f>
        <v>0</v>
      </c>
      <c r="G66" s="30">
        <f t="shared" si="1"/>
        <v>2750000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6">
        <v>424600</v>
      </c>
      <c r="B67" s="27" t="s">
        <v>72</v>
      </c>
      <c r="C67" s="13"/>
      <c r="D67" s="35">
        <f>'план 2020. - извор 01'!D67+'план 2020. - извор 04'!D66+'план 2020. - извор 07'!D66+'буџетска резерва'!D66</f>
        <v>0</v>
      </c>
      <c r="E67" s="35">
        <f>'план 2020. - извор 01'!E67+'план 2020. - извор 04'!E66+'план 2020. - извор 07'!E66+'буџетска резерва'!E66</f>
        <v>4000</v>
      </c>
      <c r="F67" s="35">
        <f>'план 2020. - извор 01'!F67+'план 2020. - извор 04'!F66+'план 2020. - извор 07'!F66+'буџетска резерва'!F66</f>
        <v>0</v>
      </c>
      <c r="G67" s="30">
        <f t="shared" si="1"/>
        <v>4000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6">
        <v>424900</v>
      </c>
      <c r="B68" s="27" t="s">
        <v>73</v>
      </c>
      <c r="C68" s="13"/>
      <c r="D68" s="35" t="e">
        <f>'план 2020. - извор 01'!#REF!+'план 2020. - извор 04'!D67+'план 2020. - извор 07'!D67+'буџетска резерва'!D67</f>
        <v>#REF!</v>
      </c>
      <c r="E68" s="35">
        <f>'план 2020. - извор 01'!E68+'план 2020. - извор 04'!E67+'план 2020. - извор 07'!E67+'буџетска резерва'!E67</f>
        <v>0</v>
      </c>
      <c r="F68" s="35">
        <f>'план 2020. - извор 01'!F68+'план 2020. - извор 04'!F67+'план 2020. - извор 07'!F67+'буџетска резерва'!F67</f>
        <v>0</v>
      </c>
      <c r="G68" s="30" t="e">
        <f t="shared" si="1"/>
        <v>#REF!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2">
        <v>425000</v>
      </c>
      <c r="B69" s="23" t="s">
        <v>74</v>
      </c>
      <c r="C69" s="13"/>
      <c r="D69" s="31">
        <f t="shared" ref="D69:F69" si="14">D70+D71</f>
        <v>11900000</v>
      </c>
      <c r="E69" s="31">
        <f t="shared" si="14"/>
        <v>0</v>
      </c>
      <c r="F69" s="31">
        <f t="shared" si="14"/>
        <v>0</v>
      </c>
      <c r="G69" s="25">
        <f t="shared" si="1"/>
        <v>11900000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6">
        <v>425100</v>
      </c>
      <c r="B70" s="27" t="s">
        <v>75</v>
      </c>
      <c r="C70" s="13"/>
      <c r="D70" s="35">
        <f>'план 2020. - извор 01'!D70+'план 2020. - извор 04'!D69+'план 2020. - извор 07'!D69+'буџетска резерва'!D69</f>
        <v>8300000</v>
      </c>
      <c r="E70" s="35">
        <f>'план 2020. - извор 01'!E70+'план 2020. - извор 04'!E69+'план 2020. - извор 07'!E69+'буџетска резерва'!E69</f>
        <v>0</v>
      </c>
      <c r="F70" s="35">
        <f>'план 2020. - извор 01'!F70+'план 2020. - извор 04'!F69+'план 2020. - извор 07'!F69+'буџетска резерва'!F69</f>
        <v>0</v>
      </c>
      <c r="G70" s="30">
        <f t="shared" si="1"/>
        <v>8300000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6">
        <v>425200</v>
      </c>
      <c r="B71" s="27" t="s">
        <v>76</v>
      </c>
      <c r="C71" s="13"/>
      <c r="D71" s="35">
        <f>'план 2020. - извор 01'!D71+'план 2020. - извор 04'!D70+'план 2020. - извор 07'!D70+'буџетска резерва'!D70</f>
        <v>3600000</v>
      </c>
      <c r="E71" s="35">
        <f>'план 2020. - извор 01'!E71+'план 2020. - извор 04'!E70+'план 2020. - извор 07'!E70+'буџетска резерва'!E70</f>
        <v>0</v>
      </c>
      <c r="F71" s="35">
        <f>'план 2020. - извор 01'!F71+'план 2020. - извор 04'!F70+'план 2020. - извор 07'!F70+'буџетска резерва'!F70</f>
        <v>0</v>
      </c>
      <c r="G71" s="30">
        <f t="shared" si="1"/>
        <v>3600000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2">
        <v>426000</v>
      </c>
      <c r="B72" s="23" t="s">
        <v>77</v>
      </c>
      <c r="C72" s="13"/>
      <c r="D72" s="31">
        <f t="shared" ref="D72:F72" si="15">SUM(D73:D79)</f>
        <v>8150000</v>
      </c>
      <c r="E72" s="31">
        <f t="shared" si="15"/>
        <v>0</v>
      </c>
      <c r="F72" s="31">
        <f t="shared" si="15"/>
        <v>0</v>
      </c>
      <c r="G72" s="25">
        <f t="shared" si="1"/>
        <v>8150000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6">
        <v>426100</v>
      </c>
      <c r="B73" s="27" t="s">
        <v>78</v>
      </c>
      <c r="C73" s="13"/>
      <c r="D73" s="33">
        <f>'план 2020. - извор 01'!D73+'план 2020. - извор 04'!D72+'план 2020. - извор 07'!D72+'буџетска резерва'!D72</f>
        <v>3615000</v>
      </c>
      <c r="E73" s="33">
        <f>'план 2020. - извор 01'!E73+'план 2020. - извор 04'!E72+'план 2020. - извор 07'!E72+'буџетска резерва'!E72</f>
        <v>0</v>
      </c>
      <c r="F73" s="33">
        <f>'план 2020. - извор 01'!F73+'план 2020. - извор 04'!F72+'план 2020. - извор 07'!F72+'буџетска резерва'!F72</f>
        <v>0</v>
      </c>
      <c r="G73" s="30">
        <f t="shared" si="1"/>
        <v>3615000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6">
        <v>426300</v>
      </c>
      <c r="B74" s="27" t="s">
        <v>79</v>
      </c>
      <c r="C74" s="13"/>
      <c r="D74" s="33">
        <f>'план 2020. - извор 01'!D74+'план 2020. - извор 04'!D73+'план 2020. - извор 07'!D73+'буџетска резерва'!D73</f>
        <v>180000</v>
      </c>
      <c r="E74" s="33">
        <f>'план 2020. - извор 01'!E74+'план 2020. - извор 04'!E73+'план 2020. - извор 07'!E73+'буџетска резерва'!E73</f>
        <v>0</v>
      </c>
      <c r="F74" s="33">
        <f>'план 2020. - извор 01'!F74+'план 2020. - извор 04'!F73+'план 2020. - извор 07'!F73+'буџетска резерва'!F73</f>
        <v>0</v>
      </c>
      <c r="G74" s="30">
        <f t="shared" si="1"/>
        <v>180000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6">
        <v>426400</v>
      </c>
      <c r="B75" s="27" t="s">
        <v>80</v>
      </c>
      <c r="C75" s="13"/>
      <c r="D75" s="33">
        <f>'план 2020. - извор 01'!D75+'план 2020. - извор 04'!D74+'план 2020. - извор 07'!D74+'буџетска резерва'!D74</f>
        <v>340000</v>
      </c>
      <c r="E75" s="33">
        <f>'план 2020. - извор 01'!E75+'план 2020. - извор 04'!E74+'план 2020. - извор 07'!E74+'буџетска резерва'!E74</f>
        <v>0</v>
      </c>
      <c r="F75" s="33">
        <f>'план 2020. - извор 01'!F75+'план 2020. - извор 04'!F74+'план 2020. - извор 07'!F74+'буџетска резерва'!F74</f>
        <v>0</v>
      </c>
      <c r="G75" s="30">
        <f t="shared" si="1"/>
        <v>340000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6">
        <v>426500</v>
      </c>
      <c r="B76" s="27" t="s">
        <v>81</v>
      </c>
      <c r="C76" s="13"/>
      <c r="D76" s="33">
        <f>'план 2020. - извор 01'!D76+'план 2020. - извор 04'!D75+'план 2020. - извор 07'!D75+'буџетска резерва'!D75</f>
        <v>680000</v>
      </c>
      <c r="E76" s="33">
        <f>'план 2020. - извор 01'!E76+'план 2020. - извор 04'!E75+'план 2020. - извор 07'!E75+'буџетска резерва'!E75</f>
        <v>0</v>
      </c>
      <c r="F76" s="33">
        <f>'план 2020. - извор 01'!F76+'план 2020. - извор 04'!F75+'план 2020. - извор 07'!F75+'буџетска резерва'!F75</f>
        <v>0</v>
      </c>
      <c r="G76" s="30">
        <f t="shared" si="1"/>
        <v>680000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6">
        <v>426600</v>
      </c>
      <c r="B77" s="27" t="s">
        <v>82</v>
      </c>
      <c r="C77" s="13"/>
      <c r="D77" s="33">
        <f>'план 2020. - извор 01'!D77+'план 2020. - извор 04'!D76+'план 2020. - извор 07'!D76+'буџетска резерва'!D76</f>
        <v>700000</v>
      </c>
      <c r="E77" s="33">
        <f>'план 2020. - извор 01'!E77+'план 2020. - извор 04'!E76+'план 2020. - извор 07'!E76+'буџетска резерва'!E76</f>
        <v>0</v>
      </c>
      <c r="F77" s="33">
        <f>'план 2020. - извор 01'!F77+'план 2020. - извор 04'!F76+'план 2020. - извор 07'!F76+'буџетска резерва'!F76</f>
        <v>0</v>
      </c>
      <c r="G77" s="30">
        <f t="shared" si="1"/>
        <v>700000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6">
        <v>426800</v>
      </c>
      <c r="B78" s="27" t="s">
        <v>83</v>
      </c>
      <c r="C78" s="13"/>
      <c r="D78" s="33">
        <f>'план 2020. - извор 01'!D78+'план 2020. - извор 04'!D77+'план 2020. - извор 07'!D77+'буџетска резерва'!D77</f>
        <v>1065000</v>
      </c>
      <c r="E78" s="33">
        <f>'план 2020. - извор 01'!E78+'план 2020. - извор 04'!E77+'план 2020. - извор 07'!E77+'буџетска резерва'!E77</f>
        <v>0</v>
      </c>
      <c r="F78" s="33">
        <f>'план 2020. - извор 01'!F78+'план 2020. - извор 04'!F77+'план 2020. - извор 07'!F77+'буџетска резерва'!F77</f>
        <v>0</v>
      </c>
      <c r="G78" s="30">
        <f t="shared" si="1"/>
        <v>1065000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6">
        <v>426900</v>
      </c>
      <c r="B79" s="27" t="s">
        <v>84</v>
      </c>
      <c r="C79" s="13"/>
      <c r="D79" s="33">
        <f>'план 2020. - извор 01'!D79+'план 2020. - извор 04'!D78+'план 2020. - извор 07'!D78+'буџетска резерва'!D78</f>
        <v>1570000</v>
      </c>
      <c r="E79" s="33">
        <f>'план 2020. - извор 01'!E79+'план 2020. - извор 04'!E78+'план 2020. - извор 07'!E78+'буџетска резерва'!E78</f>
        <v>0</v>
      </c>
      <c r="F79" s="33">
        <f>'план 2020. - извор 01'!F79+'план 2020. - извор 04'!F78+'план 2020. - извор 07'!F78+'буџетска резерва'!F78</f>
        <v>0</v>
      </c>
      <c r="G79" s="30">
        <f t="shared" si="1"/>
        <v>1570000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8">
        <v>430000</v>
      </c>
      <c r="B80" s="19" t="s">
        <v>85</v>
      </c>
      <c r="C80" s="13"/>
      <c r="D80" s="20">
        <f t="shared" ref="D80:F80" si="16">D81</f>
        <v>0</v>
      </c>
      <c r="E80" s="20">
        <f t="shared" si="16"/>
        <v>0</v>
      </c>
      <c r="F80" s="20">
        <f t="shared" si="16"/>
        <v>0</v>
      </c>
      <c r="G80" s="21">
        <f t="shared" si="1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2">
        <v>431000</v>
      </c>
      <c r="B81" s="23" t="s">
        <v>85</v>
      </c>
      <c r="C81" s="13"/>
      <c r="D81" s="31">
        <f t="shared" ref="D81:F81" si="17">D82+D83</f>
        <v>0</v>
      </c>
      <c r="E81" s="31">
        <f t="shared" si="17"/>
        <v>0</v>
      </c>
      <c r="F81" s="31">
        <f t="shared" si="17"/>
        <v>0</v>
      </c>
      <c r="G81" s="25">
        <f t="shared" si="1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6">
        <v>431100</v>
      </c>
      <c r="B82" s="27" t="s">
        <v>86</v>
      </c>
      <c r="C82" s="13"/>
      <c r="D82" s="33">
        <f>'план 2020. - извор 01'!D82+'план 2020. - извор 04'!D81+'план 2020. - извор 07'!D81+'буџетска резерва'!D81</f>
        <v>0</v>
      </c>
      <c r="E82" s="33">
        <f>'план 2020. - извор 01'!E82+'план 2020. - извор 04'!E81+'план 2020. - извор 07'!E81+'буџетска резерва'!E81</f>
        <v>0</v>
      </c>
      <c r="F82" s="33">
        <f>'план 2020. - извор 01'!F82+'план 2020. - извор 04'!F81+'план 2020. - извор 07'!F81+'буџетска резерва'!F81</f>
        <v>0</v>
      </c>
      <c r="G82" s="30">
        <f t="shared" si="1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6">
        <v>431200</v>
      </c>
      <c r="B83" s="27" t="s">
        <v>87</v>
      </c>
      <c r="C83" s="13"/>
      <c r="D83" s="33">
        <f>'план 2020. - извор 01'!D83+'план 2020. - извор 04'!D82+'план 2020. - извор 07'!D82+'буџетска резерва'!D82</f>
        <v>0</v>
      </c>
      <c r="E83" s="33">
        <f>'план 2020. - извор 01'!E83+'план 2020. - извор 04'!E82+'план 2020. - извор 07'!E82+'буџетска резерва'!E82</f>
        <v>0</v>
      </c>
      <c r="F83" s="33">
        <f>'план 2020. - извор 01'!F83+'план 2020. - извор 04'!F82+'план 2020. - извор 07'!F82+'буџетска резерва'!F82</f>
        <v>0</v>
      </c>
      <c r="G83" s="30">
        <f t="shared" si="1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8">
        <v>444000</v>
      </c>
      <c r="B84" s="19" t="s">
        <v>88</v>
      </c>
      <c r="C84" s="13"/>
      <c r="D84" s="36">
        <f t="shared" ref="D84:F84" si="18">SUM(D85:D89)</f>
        <v>135000</v>
      </c>
      <c r="E84" s="36">
        <f t="shared" si="18"/>
        <v>0</v>
      </c>
      <c r="F84" s="36">
        <f t="shared" si="18"/>
        <v>0</v>
      </c>
      <c r="G84" s="21">
        <f t="shared" si="1"/>
        <v>135000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7">
        <v>441100</v>
      </c>
      <c r="B85" s="38" t="s">
        <v>89</v>
      </c>
      <c r="C85" s="13"/>
      <c r="D85" s="35">
        <f>'план 2020. - извор 01'!D85+'план 2020. - извор 04'!D84+'план 2020. - извор 07'!D84+'буџетска резерва'!D84</f>
        <v>75000</v>
      </c>
      <c r="E85" s="35">
        <f>'план 2020. - извор 01'!E85+'план 2020. - извор 04'!E84+'план 2020. - извор 07'!E84+'буџетска резерва'!E84</f>
        <v>0</v>
      </c>
      <c r="F85" s="35">
        <f>'план 2020. - извор 01'!F85+'план 2020. - извор 04'!F84+'план 2020. - извор 07'!F84+'буџетска резерва'!F84</f>
        <v>0</v>
      </c>
      <c r="G85" s="30">
        <f t="shared" si="1"/>
        <v>75000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9">
        <v>441400</v>
      </c>
      <c r="B86" s="40" t="s">
        <v>90</v>
      </c>
      <c r="C86" s="13"/>
      <c r="D86" s="35">
        <f>'план 2020. - извор 01'!D86+'план 2020. - извор 04'!D85+'план 2020. - извор 07'!D85+'буџетска резерва'!D85</f>
        <v>0</v>
      </c>
      <c r="E86" s="35">
        <f>'план 2020. - извор 01'!E86+'план 2020. - извор 04'!E85+'план 2020. - извор 07'!E85+'буџетска резерва'!E85</f>
        <v>0</v>
      </c>
      <c r="F86" s="35">
        <f>'план 2020. - извор 01'!F86+'план 2020. - извор 04'!F85+'план 2020. - извор 07'!F85+'буџетска резерва'!F85</f>
        <v>0</v>
      </c>
      <c r="G86" s="30">
        <f t="shared" si="1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1">
        <v>444100</v>
      </c>
      <c r="B87" s="40" t="s">
        <v>91</v>
      </c>
      <c r="C87" s="13"/>
      <c r="D87" s="35">
        <f>'план 2020. - извор 01'!D87+'план 2020. - извор 04'!D86+'план 2020. - извор 07'!D86+'буџетска резерва'!D86</f>
        <v>0</v>
      </c>
      <c r="E87" s="35">
        <f>'план 2020. - извор 01'!E87+'план 2020. - извор 04'!E86+'план 2020. - извор 07'!E86+'буџетска резерва'!E86</f>
        <v>0</v>
      </c>
      <c r="F87" s="35">
        <f>'план 2020. - извор 01'!F87+'план 2020. - извор 04'!F86+'план 2020. - извор 07'!F86+'буџетска резерва'!F86</f>
        <v>0</v>
      </c>
      <c r="G87" s="30">
        <f t="shared" si="1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1">
        <v>444200</v>
      </c>
      <c r="B88" s="40" t="s">
        <v>92</v>
      </c>
      <c r="C88" s="13"/>
      <c r="D88" s="35">
        <f>'план 2020. - извор 01'!D88+'план 2020. - извор 04'!D87+'план 2020. - извор 07'!D87+'буџетска резерва'!D87</f>
        <v>30000</v>
      </c>
      <c r="E88" s="35">
        <f>'план 2020. - извор 01'!E88+'план 2020. - извор 04'!E87+'план 2020. - извор 07'!E87+'буџетска резерва'!E87</f>
        <v>0</v>
      </c>
      <c r="F88" s="35">
        <f>'план 2020. - извор 01'!F88+'план 2020. - извор 04'!F87+'план 2020. - извор 07'!F87+'буџетска резерва'!F87</f>
        <v>0</v>
      </c>
      <c r="G88" s="30">
        <f t="shared" si="1"/>
        <v>30000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2">
        <v>444300</v>
      </c>
      <c r="B89" s="44" t="s">
        <v>93</v>
      </c>
      <c r="C89" s="13"/>
      <c r="D89" s="35">
        <f>'план 2020. - извор 01'!D89+'план 2020. - извор 04'!D88+'план 2020. - извор 07'!D88+'буџетска резерва'!D88</f>
        <v>30000</v>
      </c>
      <c r="E89" s="35">
        <f>'план 2020. - извор 01'!E89+'план 2020. - извор 04'!E88+'план 2020. - извор 07'!E88+'буџетска резерва'!E88</f>
        <v>0</v>
      </c>
      <c r="F89" s="35">
        <f>'план 2020. - извор 01'!F89+'план 2020. - извор 04'!F88+'план 2020. - извор 07'!F88+'буџетска резерва'!F88</f>
        <v>0</v>
      </c>
      <c r="G89" s="30">
        <f t="shared" si="1"/>
        <v>30000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7">
        <v>460000</v>
      </c>
      <c r="B90" s="48" t="s">
        <v>94</v>
      </c>
      <c r="C90" s="13"/>
      <c r="D90" s="20">
        <f t="shared" ref="D90:F90" si="19">D91</f>
        <v>1400000</v>
      </c>
      <c r="E90" s="20">
        <f t="shared" si="19"/>
        <v>0</v>
      </c>
      <c r="F90" s="20">
        <f t="shared" si="19"/>
        <v>0</v>
      </c>
      <c r="G90" s="21">
        <f t="shared" si="1"/>
        <v>1400000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6">
        <v>465112</v>
      </c>
      <c r="B91" s="27" t="s">
        <v>95</v>
      </c>
      <c r="C91" s="13"/>
      <c r="D91" s="35">
        <f>'план 2020. - извор 01'!D91+'план 2020. - извор 04'!D90+'план 2020. - извор 07'!D90+'буџетска резерва'!D90</f>
        <v>1400000</v>
      </c>
      <c r="E91" s="35">
        <f>'план 2020. - извор 01'!E91+'план 2020. - извор 04'!E90+'план 2020. - извор 07'!E90+'буџетска резерва'!E90</f>
        <v>0</v>
      </c>
      <c r="F91" s="35">
        <f>'план 2020. - извор 01'!F91+'план 2020. - извор 04'!F90+'план 2020. - извор 07'!F90+'буџетска резерва'!F90</f>
        <v>0</v>
      </c>
      <c r="G91" s="30">
        <f t="shared" si="1"/>
        <v>1400000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8">
        <v>480000</v>
      </c>
      <c r="B92" s="19" t="s">
        <v>96</v>
      </c>
      <c r="C92" s="13"/>
      <c r="D92" s="20">
        <f t="shared" ref="D92:F92" si="20">SUM(D93+D95+D98+D100)</f>
        <v>130000</v>
      </c>
      <c r="E92" s="20">
        <f t="shared" si="20"/>
        <v>0</v>
      </c>
      <c r="F92" s="20">
        <f t="shared" si="20"/>
        <v>0</v>
      </c>
      <c r="G92" s="21">
        <f t="shared" si="1"/>
        <v>130000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2">
        <v>481000</v>
      </c>
      <c r="B93" s="23" t="s">
        <v>97</v>
      </c>
      <c r="C93" s="13"/>
      <c r="D93" s="24">
        <f t="shared" ref="D93:F93" si="21">D94</f>
        <v>0</v>
      </c>
      <c r="E93" s="24">
        <f t="shared" si="21"/>
        <v>0</v>
      </c>
      <c r="F93" s="24">
        <f t="shared" si="21"/>
        <v>0</v>
      </c>
      <c r="G93" s="25">
        <f t="shared" si="1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0">
        <v>481900</v>
      </c>
      <c r="B94" s="51" t="s">
        <v>98</v>
      </c>
      <c r="C94" s="13"/>
      <c r="D94" s="35">
        <f>'план 2020. - извор 01'!D94+'план 2020. - извор 04'!D93+'план 2020. - извор 07'!D93+'буџетска резерва'!D93</f>
        <v>0</v>
      </c>
      <c r="E94" s="35">
        <f>'план 2020. - извор 01'!E94+'план 2020. - извор 04'!E93+'план 2020. - извор 07'!E93+'буџетска резерва'!E93</f>
        <v>0</v>
      </c>
      <c r="F94" s="35">
        <f>'план 2020. - извор 01'!F94+'план 2020. - извор 04'!F93+'план 2020. - извор 07'!F93+'буџетска резерва'!F93</f>
        <v>0</v>
      </c>
      <c r="G94" s="30">
        <f t="shared" si="1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2">
        <v>482000</v>
      </c>
      <c r="B95" s="23" t="s">
        <v>99</v>
      </c>
      <c r="C95" s="13"/>
      <c r="D95" s="31">
        <f t="shared" ref="D95:F95" si="22">D96+D97</f>
        <v>100000</v>
      </c>
      <c r="E95" s="31">
        <f t="shared" si="22"/>
        <v>0</v>
      </c>
      <c r="F95" s="31">
        <f t="shared" si="22"/>
        <v>0</v>
      </c>
      <c r="G95" s="25">
        <f t="shared" si="1"/>
        <v>100000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6">
        <v>482100</v>
      </c>
      <c r="B96" s="27" t="s">
        <v>100</v>
      </c>
      <c r="C96" s="13"/>
      <c r="D96" s="29">
        <f>'план 2020. - извор 01'!D96+'план 2020. - извор 04'!D95+'план 2020. - извор 07'!D95+'буџетска резерва'!D95</f>
        <v>80000</v>
      </c>
      <c r="E96" s="29">
        <f>'план 2020. - извор 01'!E96+'план 2020. - извор 04'!E95+'план 2020. - извор 07'!E95+'буџетска резерва'!E95</f>
        <v>0</v>
      </c>
      <c r="F96" s="29">
        <f>'план 2020. - извор 01'!F96+'план 2020. - извор 04'!F95+'план 2020. - извор 07'!F95+'буџетска резерва'!F95</f>
        <v>0</v>
      </c>
      <c r="G96" s="30">
        <f t="shared" si="1"/>
        <v>80000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6">
        <v>482200</v>
      </c>
      <c r="B97" s="27" t="s">
        <v>101</v>
      </c>
      <c r="C97" s="13"/>
      <c r="D97" s="29">
        <f>'план 2020. - извор 01'!D97+'план 2020. - извор 04'!D96+'план 2020. - извор 07'!D96+'буџетска резерва'!D96</f>
        <v>20000</v>
      </c>
      <c r="E97" s="29">
        <f>'план 2020. - извор 01'!E97+'план 2020. - извор 04'!E96+'план 2020. - извор 07'!E96+'буџетска резерва'!E96</f>
        <v>0</v>
      </c>
      <c r="F97" s="29">
        <f>'план 2020. - извор 01'!F97+'план 2020. - извор 04'!F96+'план 2020. - извор 07'!F96+'буџетска резерва'!F96</f>
        <v>0</v>
      </c>
      <c r="G97" s="30">
        <f t="shared" si="1"/>
        <v>20000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2">
        <v>483000</v>
      </c>
      <c r="B98" s="23" t="s">
        <v>102</v>
      </c>
      <c r="C98" s="13"/>
      <c r="D98" s="31">
        <f t="shared" ref="D98:F98" si="23">D99</f>
        <v>0</v>
      </c>
      <c r="E98" s="31">
        <f t="shared" si="23"/>
        <v>0</v>
      </c>
      <c r="F98" s="31">
        <f t="shared" si="23"/>
        <v>0</v>
      </c>
      <c r="G98" s="25">
        <f t="shared" si="1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6">
        <v>483100</v>
      </c>
      <c r="B99" s="27" t="s">
        <v>103</v>
      </c>
      <c r="C99" s="13"/>
      <c r="D99" s="33">
        <f>'план 2020. - извор 01'!D99+'план 2020. - извор 04'!D99+'план 2020. - извор 07'!D98+'буџетска резерва'!D98</f>
        <v>0</v>
      </c>
      <c r="E99" s="33">
        <f>'план 2020. - извор 01'!E99+'план 2020. - извор 04'!E99+'план 2020. - извор 07'!E98+'буџетска резерва'!E98</f>
        <v>0</v>
      </c>
      <c r="F99" s="33">
        <f>'план 2020. - извор 01'!F99+'план 2020. - извор 04'!F99+'план 2020. - извор 07'!F98+'буџетска резерва'!F98</f>
        <v>0</v>
      </c>
      <c r="G99" s="30">
        <f t="shared" si="1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2">
        <v>485000</v>
      </c>
      <c r="B100" s="23" t="s">
        <v>104</v>
      </c>
      <c r="C100" s="13"/>
      <c r="D100" s="31">
        <f t="shared" ref="D100:F100" si="24">D101</f>
        <v>30000</v>
      </c>
      <c r="E100" s="31">
        <f t="shared" si="24"/>
        <v>0</v>
      </c>
      <c r="F100" s="31">
        <f t="shared" si="24"/>
        <v>0</v>
      </c>
      <c r="G100" s="25">
        <f t="shared" si="1"/>
        <v>30000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6">
        <v>485119</v>
      </c>
      <c r="B101" s="27" t="s">
        <v>105</v>
      </c>
      <c r="C101" s="13"/>
      <c r="D101" s="33">
        <f>'план 2020. - извор 01'!D101+'план 2020. - извор 04'!D101+'план 2020. - извор 07'!D100+'буџетска резерва'!D100</f>
        <v>30000</v>
      </c>
      <c r="E101" s="33">
        <f>'план 2020. - извор 01'!E101+'план 2020. - извор 04'!E101+'план 2020. - извор 07'!E100+'буџетска резерва'!E100</f>
        <v>0</v>
      </c>
      <c r="F101" s="33">
        <f>'план 2020. - извор 01'!F101+'план 2020. - извор 04'!F101+'план 2020. - извор 07'!F100+'буџетска резерва'!F100</f>
        <v>0</v>
      </c>
      <c r="G101" s="30">
        <f t="shared" si="1"/>
        <v>30000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52">
        <v>500000</v>
      </c>
      <c r="B102" s="53" t="s">
        <v>106</v>
      </c>
      <c r="C102" s="13"/>
      <c r="D102" s="54">
        <f t="shared" ref="D102:F102" si="25">SUM(D103+D114)</f>
        <v>15555000</v>
      </c>
      <c r="E102" s="54">
        <f t="shared" si="25"/>
        <v>36300000</v>
      </c>
      <c r="F102" s="54">
        <f t="shared" si="25"/>
        <v>0</v>
      </c>
      <c r="G102" s="17">
        <f t="shared" si="1"/>
        <v>51855000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8">
        <v>510000</v>
      </c>
      <c r="B103" s="19" t="s">
        <v>107</v>
      </c>
      <c r="C103" s="13"/>
      <c r="D103" s="20">
        <f t="shared" ref="D103:F103" si="26">SUM(D104+D107+D112)</f>
        <v>15555000</v>
      </c>
      <c r="E103" s="20">
        <f t="shared" si="26"/>
        <v>36300000</v>
      </c>
      <c r="F103" s="20">
        <f t="shared" si="26"/>
        <v>0</v>
      </c>
      <c r="G103" s="21">
        <f t="shared" si="1"/>
        <v>51855000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2">
        <v>511000</v>
      </c>
      <c r="B104" s="23" t="s">
        <v>108</v>
      </c>
      <c r="C104" s="13"/>
      <c r="D104" s="31">
        <f t="shared" ref="D104:F104" si="27">D105+D106</f>
        <v>0</v>
      </c>
      <c r="E104" s="31">
        <f t="shared" si="27"/>
        <v>0</v>
      </c>
      <c r="F104" s="31">
        <f t="shared" si="27"/>
        <v>0</v>
      </c>
      <c r="G104" s="25">
        <f t="shared" si="1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6">
        <v>511300</v>
      </c>
      <c r="B105" s="27" t="s">
        <v>109</v>
      </c>
      <c r="C105" s="13"/>
      <c r="D105" s="33">
        <f>'план 2020. - извор 01'!D105+'план 2020. - извор 04'!D105+'план 2020. - извор 07'!D104+'буџетска резерва'!D104</f>
        <v>0</v>
      </c>
      <c r="E105" s="33">
        <f>'план 2020. - извор 01'!E105+'план 2020. - извор 04'!E105+'план 2020. - извор 07'!E104+'буџетска резерва'!E104</f>
        <v>0</v>
      </c>
      <c r="F105" s="33">
        <f>'план 2020. - извор 01'!F105+'план 2020. - извор 04'!F105+'план 2020. - извор 07'!F104+'буџетска резерва'!F104</f>
        <v>0</v>
      </c>
      <c r="G105" s="30">
        <f t="shared" si="1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6">
        <v>511400</v>
      </c>
      <c r="B106" s="27" t="s">
        <v>110</v>
      </c>
      <c r="C106" s="13"/>
      <c r="D106" s="33">
        <f>'план 2020. - извор 01'!D106+'план 2020. - извор 04'!D106+'план 2020. - извор 07'!D105+'буџетска резерва'!D105</f>
        <v>0</v>
      </c>
      <c r="E106" s="33">
        <f>'план 2020. - извор 01'!E106+'план 2020. - извор 04'!E106+'план 2020. - извор 07'!E105+'буџетска резерва'!E105</f>
        <v>0</v>
      </c>
      <c r="F106" s="33">
        <f>'план 2020. - извор 01'!F106+'план 2020. - извор 04'!F106+'план 2020. - извор 07'!F105+'буџетска резерва'!F105</f>
        <v>0</v>
      </c>
      <c r="G106" s="30">
        <f t="shared" si="1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2">
        <v>512000</v>
      </c>
      <c r="B107" s="23" t="s">
        <v>111</v>
      </c>
      <c r="C107" s="13"/>
      <c r="D107" s="31">
        <f t="shared" ref="D107:F107" si="28">SUM(D108:D111)</f>
        <v>14630000</v>
      </c>
      <c r="E107" s="31">
        <f t="shared" si="28"/>
        <v>0</v>
      </c>
      <c r="F107" s="31">
        <f t="shared" si="28"/>
        <v>0</v>
      </c>
      <c r="G107" s="25">
        <f t="shared" si="1"/>
        <v>14630000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6">
        <v>512200</v>
      </c>
      <c r="B108" s="27" t="s">
        <v>112</v>
      </c>
      <c r="C108" s="13"/>
      <c r="D108" s="33">
        <f>'план 2020. - извор 01'!D108+'план 2020. - извор 04'!D108+'план 2020. - извор 07'!D107+'буџетска резерва'!D107</f>
        <v>8345000</v>
      </c>
      <c r="E108" s="33">
        <f>'план 2020. - извор 01'!E108+'план 2020. - извор 04'!E108+'план 2020. - извор 07'!E107+'буџетска резерва'!E107</f>
        <v>0</v>
      </c>
      <c r="F108" s="33">
        <f>'план 2020. - извор 01'!F108+'план 2020. - извор 04'!F108+'план 2020. - извор 07'!F107+'буџетска резерва'!F107</f>
        <v>0</v>
      </c>
      <c r="G108" s="30">
        <f t="shared" si="1"/>
        <v>8345000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6">
        <v>512600</v>
      </c>
      <c r="B109" s="27" t="s">
        <v>113</v>
      </c>
      <c r="C109" s="13"/>
      <c r="D109" s="33">
        <f>'план 2020. - извор 01'!D109+'план 2020. - извор 04'!D109+'план 2020. - извор 07'!D108+'буџетска резерва'!D108</f>
        <v>6200000</v>
      </c>
      <c r="E109" s="33">
        <f>'план 2020. - извор 01'!E109+'план 2020. - извор 04'!E109+'план 2020. - извор 07'!E108+'буџетска резерва'!E108</f>
        <v>0</v>
      </c>
      <c r="F109" s="33">
        <f>'план 2020. - извор 01'!F109+'план 2020. - извор 04'!F109+'план 2020. - извор 07'!F108+'буџетска резерва'!F108</f>
        <v>0</v>
      </c>
      <c r="G109" s="30">
        <f t="shared" si="1"/>
        <v>6200000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6">
        <v>512800</v>
      </c>
      <c r="B110" s="27" t="s">
        <v>114</v>
      </c>
      <c r="C110" s="13"/>
      <c r="D110" s="33">
        <f>'план 2020. - извор 01'!D110+'план 2020. - извор 04'!D110+'план 2020. - извор 07'!D109+'буџетска резерва'!D109</f>
        <v>35000</v>
      </c>
      <c r="E110" s="33">
        <f>'план 2020. - извор 01'!E110+'план 2020. - извор 04'!E110+'план 2020. - извор 07'!E109+'буџетска резерва'!E109</f>
        <v>0</v>
      </c>
      <c r="F110" s="33">
        <f>'план 2020. - извор 01'!F110+'план 2020. - извор 04'!F110+'план 2020. - извор 07'!F109+'буџетска резерва'!F109</f>
        <v>0</v>
      </c>
      <c r="G110" s="30">
        <f t="shared" si="1"/>
        <v>35000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6">
        <v>512900</v>
      </c>
      <c r="B111" s="27" t="s">
        <v>115</v>
      </c>
      <c r="C111" s="13"/>
      <c r="D111" s="33">
        <f>'план 2020. - извор 01'!D111+'план 2020. - извор 04'!D111+'план 2020. - извор 07'!D110+'буџетска резерва'!D110</f>
        <v>50000</v>
      </c>
      <c r="E111" s="33">
        <f>'план 2020. - извор 01'!E111+'план 2020. - извор 04'!E111+'план 2020. - извор 07'!E110+'буџетска резерва'!E110</f>
        <v>0</v>
      </c>
      <c r="F111" s="33">
        <f>'план 2020. - извор 01'!F111+'план 2020. - извор 04'!F111+'план 2020. - извор 07'!F110+'буџетска резерва'!F110</f>
        <v>0</v>
      </c>
      <c r="G111" s="30">
        <f t="shared" si="1"/>
        <v>50000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2">
        <v>515000</v>
      </c>
      <c r="B112" s="23" t="s">
        <v>116</v>
      </c>
      <c r="C112" s="13"/>
      <c r="D112" s="31">
        <f t="shared" ref="D112:F112" si="29">D113</f>
        <v>925000</v>
      </c>
      <c r="E112" s="31">
        <f t="shared" si="29"/>
        <v>36300000</v>
      </c>
      <c r="F112" s="31">
        <f t="shared" si="29"/>
        <v>0</v>
      </c>
      <c r="G112" s="25">
        <f t="shared" si="1"/>
        <v>37225000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6">
        <v>515100</v>
      </c>
      <c r="B113" s="27" t="s">
        <v>117</v>
      </c>
      <c r="C113" s="13"/>
      <c r="D113" s="35">
        <f>'план 2020. - извор 01'!D113+'план 2020. - извор 04'!D113+'план 2020. - извор 07'!D112+'буџетска резерва'!D112</f>
        <v>925000</v>
      </c>
      <c r="E113" s="35">
        <f>'план 2020. - извор 01'!E113+'план 2020. - извор 04'!E113+'план 2020. - извор 07'!E112+'буџетска резерва'!E112</f>
        <v>36300000</v>
      </c>
      <c r="F113" s="35">
        <f>'план 2020. - извор 01'!F113+'план 2020. - извор 04'!F113+'план 2020. - извор 07'!F112+'буџетска резерва'!F112</f>
        <v>0</v>
      </c>
      <c r="G113" s="30">
        <f t="shared" si="1"/>
        <v>37225000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8">
        <v>520000</v>
      </c>
      <c r="B114" s="19" t="s">
        <v>118</v>
      </c>
      <c r="C114" s="13"/>
      <c r="D114" s="20">
        <f t="shared" ref="D114:F114" si="30">SUM(D115)</f>
        <v>0</v>
      </c>
      <c r="E114" s="20">
        <f t="shared" si="30"/>
        <v>0</v>
      </c>
      <c r="F114" s="20">
        <f t="shared" si="30"/>
        <v>0</v>
      </c>
      <c r="G114" s="21">
        <f t="shared" si="1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2">
        <v>523000</v>
      </c>
      <c r="B115" s="23" t="s">
        <v>119</v>
      </c>
      <c r="C115" s="13"/>
      <c r="D115" s="31">
        <f t="shared" ref="D115:F115" si="31">SUM(D116)</f>
        <v>0</v>
      </c>
      <c r="E115" s="31">
        <f t="shared" si="31"/>
        <v>0</v>
      </c>
      <c r="F115" s="31">
        <f t="shared" si="31"/>
        <v>0</v>
      </c>
      <c r="G115" s="25">
        <f t="shared" si="1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5">
        <v>523100</v>
      </c>
      <c r="B116" s="56" t="s">
        <v>120</v>
      </c>
      <c r="C116" s="13"/>
      <c r="D116" s="57">
        <f>'план 2020. - извор 01'!D116+'план 2020. - извор 04'!D116+'план 2020. - извор 07'!D115+'буџетска резерва'!D115</f>
        <v>0</v>
      </c>
      <c r="E116" s="57">
        <f>'план 2020. - извор 01'!E116+'план 2020. - извор 04'!E116+'план 2020. - извор 07'!E115+'буџетска резерва'!E115</f>
        <v>0</v>
      </c>
      <c r="F116" s="57">
        <f>'план 2020. - извор 01'!F116+'план 2020. - извор 04'!F116+'план 2020. - извор 07'!F115+'буџетска резерва'!F115</f>
        <v>0</v>
      </c>
      <c r="G116" s="58">
        <f t="shared" si="1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59" t="s">
        <v>121</v>
      </c>
      <c r="B117" s="60" t="s">
        <v>122</v>
      </c>
      <c r="C117" s="13"/>
      <c r="D117" s="61" t="e">
        <f t="shared" ref="D117:F117" si="32">D14+D102</f>
        <v>#REF!</v>
      </c>
      <c r="E117" s="61">
        <f t="shared" si="32"/>
        <v>54142600</v>
      </c>
      <c r="F117" s="62">
        <f t="shared" si="32"/>
        <v>0</v>
      </c>
      <c r="G117" s="63" t="e">
        <f t="shared" si="1"/>
        <v>#REF!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6"/>
      <c r="B118" s="6"/>
      <c r="C118" s="13"/>
      <c r="D118" s="6"/>
      <c r="E118" s="6"/>
      <c r="F118" s="6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D6:F6"/>
    <mergeCell ref="D5:G5"/>
    <mergeCell ref="D7:F7"/>
    <mergeCell ref="D8:F8"/>
    <mergeCell ref="A12:B13"/>
    <mergeCell ref="D12:D13"/>
    <mergeCell ref="E12:E13"/>
    <mergeCell ref="F12:F13"/>
    <mergeCell ref="G12:G13"/>
    <mergeCell ref="D9:F9"/>
  </mergeCells>
  <pageMargins left="0.70866141732283472" right="0.70866141732283472" top="0.74803149606299213" bottom="0.7480314960629921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2020-укупно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Milijana</dc:creator>
  <cp:lastModifiedBy>Milijana</cp:lastModifiedBy>
  <cp:lastPrinted>2020-07-30T10:14:04Z</cp:lastPrinted>
  <dcterms:created xsi:type="dcterms:W3CDTF">2018-11-28T20:28:24Z</dcterms:created>
  <dcterms:modified xsi:type="dcterms:W3CDTF">2020-12-30T07:20:49Z</dcterms:modified>
</cp:coreProperties>
</file>